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worksheets/sheet29.xml" ContentType="application/vnd.openxmlformats-officedocument.spreadsheetml.worksheet+xml"/>
  <Override PartName="/xl/worksheets/sheet38.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externalLinks/externalLink6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125" windowWidth="14805" windowHeight="6990" firstSheet="31" activeTab="35"/>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Annex-B1" sheetId="86" r:id="rId36"/>
    <sheet name="Annex-B2" sheetId="87" r:id="rId37"/>
    <sheet name="PL 2" sheetId="11" state="hidden" r:id="rId38"/>
  </sheets>
  <externalReferences>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xlnm._FilterDatabase" localSheetId="36" hidden="1">'Annex-B2'!$A$5:$L$10</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5">'Annex-B1'!$A$1:$L$25</definedName>
    <definedName name="_xlnm.Print_Area" localSheetId="36">'Annex-B2'!$A$1:$L$25</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7">'PL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7">'PL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7"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24519"/>
  <customWorkbookViews>
    <customWorkbookView name="CS karki - Personal View" guid="{8B35A526-106F-48CB-AD68-DD3EC4DD04B2}" mergeInterval="0" personalView="1" maximized="1" windowWidth="1276" windowHeight="535" activeSheetId="4"/>
  </customWorkbookViews>
  <fileRecoveryPr repairLoad="1"/>
</workbook>
</file>

<file path=xl/calcChain.xml><?xml version="1.0" encoding="utf-8"?>
<calcChain xmlns="http://schemas.openxmlformats.org/spreadsheetml/2006/main">
  <c r="G118" i="70"/>
  <c r="G117"/>
  <c r="G119" s="1"/>
  <c r="F119"/>
  <c r="E119"/>
  <c r="D119"/>
  <c r="C119"/>
  <c r="G37"/>
  <c r="G96"/>
  <c r="G95"/>
  <c r="F97"/>
  <c r="E97"/>
  <c r="D97"/>
  <c r="C97"/>
  <c r="F38"/>
  <c r="E38"/>
  <c r="D38"/>
  <c r="C38"/>
  <c r="E37" i="6"/>
  <c r="G35"/>
  <c r="G34"/>
  <c r="G36" s="1"/>
  <c r="G33"/>
  <c r="G31"/>
  <c r="G30"/>
  <c r="G29"/>
  <c r="G26"/>
  <c r="G27"/>
  <c r="G25"/>
  <c r="G18"/>
  <c r="G17"/>
  <c r="G16"/>
  <c r="G19" s="1"/>
  <c r="G14"/>
  <c r="G13"/>
  <c r="G12"/>
  <c r="G9"/>
  <c r="G10"/>
  <c r="G8"/>
  <c r="F36"/>
  <c r="E36"/>
  <c r="D36"/>
  <c r="C36"/>
  <c r="F32"/>
  <c r="E32"/>
  <c r="D32"/>
  <c r="C32"/>
  <c r="F28"/>
  <c r="F37" s="1"/>
  <c r="E28"/>
  <c r="D28"/>
  <c r="D37" s="1"/>
  <c r="C28"/>
  <c r="C37" s="1"/>
  <c r="F19"/>
  <c r="E19"/>
  <c r="D19"/>
  <c r="C19"/>
  <c r="F15"/>
  <c r="E15"/>
  <c r="D15"/>
  <c r="C15"/>
  <c r="D56" i="79" l="1"/>
  <c r="F56" s="1"/>
  <c r="E54"/>
  <c r="C54"/>
  <c r="B54"/>
  <c r="D53"/>
  <c r="F53" s="1"/>
  <c r="D52"/>
  <c r="F52" s="1"/>
  <c r="D51"/>
  <c r="F51" s="1"/>
  <c r="D50"/>
  <c r="F50" s="1"/>
  <c r="D49"/>
  <c r="F49" s="1"/>
  <c r="D48"/>
  <c r="F48" s="1"/>
  <c r="D47"/>
  <c r="F47" s="1"/>
  <c r="D46"/>
  <c r="F46" s="1"/>
  <c r="D45"/>
  <c r="F45" s="1"/>
  <c r="E43"/>
  <c r="E55" s="1"/>
  <c r="E57" s="1"/>
  <c r="C43"/>
  <c r="B43"/>
  <c r="D42"/>
  <c r="F42" s="1"/>
  <c r="F41"/>
  <c r="D41"/>
  <c r="D40"/>
  <c r="F40" s="1"/>
  <c r="F39"/>
  <c r="D39"/>
  <c r="D37"/>
  <c r="F37" s="1"/>
  <c r="F36"/>
  <c r="D36"/>
  <c r="D35"/>
  <c r="F35" s="1"/>
  <c r="F34"/>
  <c r="D34"/>
  <c r="D33"/>
  <c r="F33" s="1"/>
  <c r="F32"/>
  <c r="D32"/>
  <c r="D31"/>
  <c r="F31" s="1"/>
  <c r="F30"/>
  <c r="D30"/>
  <c r="D29"/>
  <c r="F29" s="1"/>
  <c r="F28"/>
  <c r="D28"/>
  <c r="D27"/>
  <c r="F27" s="1"/>
  <c r="D26"/>
  <c r="F26" s="1"/>
  <c r="D25"/>
  <c r="F25" s="1"/>
  <c r="D24"/>
  <c r="F24" s="1"/>
  <c r="D23"/>
  <c r="F23" s="1"/>
  <c r="D22"/>
  <c r="F22" s="1"/>
  <c r="D21"/>
  <c r="D43" s="1"/>
  <c r="E19"/>
  <c r="C19"/>
  <c r="B19"/>
  <c r="B55" s="1"/>
  <c r="B57" s="1"/>
  <c r="D18"/>
  <c r="F18" s="1"/>
  <c r="D17"/>
  <c r="F17" s="1"/>
  <c r="D16"/>
  <c r="F16" s="1"/>
  <c r="D15"/>
  <c r="F15" s="1"/>
  <c r="D14"/>
  <c r="F14" s="1"/>
  <c r="D13"/>
  <c r="F13" s="1"/>
  <c r="D12"/>
  <c r="F12" s="1"/>
  <c r="D11"/>
  <c r="F11" s="1"/>
  <c r="F9"/>
  <c r="G9" s="1"/>
  <c r="E9"/>
  <c r="C9"/>
  <c r="A2" i="76"/>
  <c r="A7" i="74"/>
  <c r="A8" s="1"/>
  <c r="A9" s="1"/>
  <c r="A10" s="1"/>
  <c r="A11" s="1"/>
  <c r="A12" s="1"/>
  <c r="A13" s="1"/>
  <c r="A14" s="1"/>
  <c r="A15" s="1"/>
  <c r="A16" s="1"/>
  <c r="A17" s="1"/>
  <c r="A18" s="1"/>
  <c r="A19" s="1"/>
  <c r="A20" s="1"/>
  <c r="A23" s="1"/>
  <c r="E120" i="70"/>
  <c r="G116"/>
  <c r="G115"/>
  <c r="G114"/>
  <c r="G113"/>
  <c r="G112"/>
  <c r="G111"/>
  <c r="G110"/>
  <c r="G109"/>
  <c r="G107"/>
  <c r="G106"/>
  <c r="G105"/>
  <c r="G104"/>
  <c r="G103"/>
  <c r="G102"/>
  <c r="G101"/>
  <c r="D120"/>
  <c r="G94"/>
  <c r="G93"/>
  <c r="G92"/>
  <c r="G91"/>
  <c r="G90"/>
  <c r="G89"/>
  <c r="G88"/>
  <c r="G87"/>
  <c r="G86"/>
  <c r="G85"/>
  <c r="G84"/>
  <c r="G83"/>
  <c r="G82"/>
  <c r="G81"/>
  <c r="G80"/>
  <c r="G79"/>
  <c r="G78"/>
  <c r="G77"/>
  <c r="G76"/>
  <c r="G75"/>
  <c r="G74"/>
  <c r="G73"/>
  <c r="G72"/>
  <c r="D65"/>
  <c r="E65" s="1"/>
  <c r="F65" s="1"/>
  <c r="G65" s="1"/>
  <c r="F60"/>
  <c r="E60"/>
  <c r="E61" s="1"/>
  <c r="D60"/>
  <c r="C60"/>
  <c r="C61" s="1"/>
  <c r="G59"/>
  <c r="G58"/>
  <c r="G57"/>
  <c r="G56"/>
  <c r="G55"/>
  <c r="G53"/>
  <c r="G52"/>
  <c r="G51"/>
  <c r="G50"/>
  <c r="G49"/>
  <c r="G48"/>
  <c r="G47"/>
  <c r="G46"/>
  <c r="G45"/>
  <c r="G44"/>
  <c r="G42"/>
  <c r="G41"/>
  <c r="F61"/>
  <c r="D61"/>
  <c r="G36"/>
  <c r="G35"/>
  <c r="G34"/>
  <c r="G33"/>
  <c r="G32"/>
  <c r="G31"/>
  <c r="G30"/>
  <c r="G29"/>
  <c r="G28"/>
  <c r="G27"/>
  <c r="G26"/>
  <c r="G25"/>
  <c r="G24"/>
  <c r="G23"/>
  <c r="G22"/>
  <c r="G21"/>
  <c r="G20"/>
  <c r="G19"/>
  <c r="G18"/>
  <c r="G17"/>
  <c r="G16"/>
  <c r="G15"/>
  <c r="G14"/>
  <c r="G13"/>
  <c r="D6"/>
  <c r="E6" s="1"/>
  <c r="F6" s="1"/>
  <c r="G6" s="1"/>
  <c r="A53" i="69"/>
  <c r="A54" s="1"/>
  <c r="A55" s="1"/>
  <c r="A56" s="1"/>
  <c r="A41"/>
  <c r="A42" s="1"/>
  <c r="A43" s="1"/>
  <c r="A44" s="1"/>
  <c r="F140" i="68"/>
  <c r="E140"/>
  <c r="F103"/>
  <c r="F56"/>
  <c r="F104" s="1"/>
  <c r="E56"/>
  <c r="E104" s="1"/>
  <c r="D56"/>
  <c r="D104" s="1"/>
  <c r="C56"/>
  <c r="C104" s="1"/>
  <c r="E55"/>
  <c r="E103" s="1"/>
  <c r="D55"/>
  <c r="D103" s="1"/>
  <c r="C55"/>
  <c r="C103" s="1"/>
  <c r="E38"/>
  <c r="E37"/>
  <c r="E36"/>
  <c r="E35"/>
  <c r="E34"/>
  <c r="E33"/>
  <c r="E32"/>
  <c r="E31"/>
  <c r="E30"/>
  <c r="E29"/>
  <c r="E28"/>
  <c r="E27"/>
  <c r="E26"/>
  <c r="E25"/>
  <c r="E24"/>
  <c r="E23"/>
  <c r="E22"/>
  <c r="E21"/>
  <c r="E20"/>
  <c r="E19"/>
  <c r="E15"/>
  <c r="E14"/>
  <c r="E13"/>
  <c r="E12"/>
  <c r="E11"/>
  <c r="G97" i="70" l="1"/>
  <c r="G120" s="1"/>
  <c r="G121" s="1"/>
  <c r="G38"/>
  <c r="F19" i="79"/>
  <c r="F21"/>
  <c r="F43" s="1"/>
  <c r="F54"/>
  <c r="G60" i="70"/>
  <c r="C55" i="79"/>
  <c r="C57" s="1"/>
  <c r="F120" i="70"/>
  <c r="D19" i="79"/>
  <c r="D54"/>
  <c r="F55" l="1"/>
  <c r="F57" s="1"/>
  <c r="G61" i="70"/>
  <c r="D55" i="79"/>
  <c r="D57" s="1"/>
  <c r="D227" i="8" l="1"/>
  <c r="E75"/>
  <c r="D75"/>
  <c r="E67"/>
  <c r="D67"/>
  <c r="C385" i="10" l="1"/>
  <c r="E272" i="8"/>
  <c r="D272"/>
  <c r="K239" i="63" l="1"/>
  <c r="E24" i="2" l="1"/>
  <c r="E23"/>
  <c r="D24"/>
  <c r="D23"/>
  <c r="H54" i="64" l="1"/>
  <c r="H53"/>
  <c r="H52"/>
  <c r="H77" l="1"/>
  <c r="H76"/>
  <c r="H75"/>
  <c r="F66"/>
  <c r="E66"/>
  <c r="D66"/>
  <c r="F43"/>
  <c r="E43"/>
  <c r="D43"/>
  <c r="H60"/>
  <c r="G61"/>
  <c r="F61"/>
  <c r="E61"/>
  <c r="D61"/>
  <c r="G38"/>
  <c r="F38"/>
  <c r="E36"/>
  <c r="E38" s="1"/>
  <c r="D36"/>
  <c r="H36" s="1"/>
  <c r="H38" s="1"/>
  <c r="C167" i="10"/>
  <c r="D167"/>
  <c r="D38" i="64" l="1"/>
  <c r="H59"/>
  <c r="H61" s="1"/>
  <c r="H259" i="63"/>
  <c r="H258"/>
  <c r="H257"/>
  <c r="D260"/>
  <c r="D261" s="1"/>
  <c r="C260"/>
  <c r="C261" s="1"/>
  <c r="H251"/>
  <c r="H250"/>
  <c r="H249"/>
  <c r="G261"/>
  <c r="F261"/>
  <c r="E261"/>
  <c r="G253"/>
  <c r="F253"/>
  <c r="D253"/>
  <c r="C253"/>
  <c r="H131"/>
  <c r="F131"/>
  <c r="G129"/>
  <c r="H128"/>
  <c r="H127"/>
  <c r="H126"/>
  <c r="F128"/>
  <c r="F126"/>
  <c r="E120"/>
  <c r="F119"/>
  <c r="F118"/>
  <c r="E115"/>
  <c r="F114"/>
  <c r="F113"/>
  <c r="F112"/>
  <c r="E107"/>
  <c r="F106"/>
  <c r="F105"/>
  <c r="F101"/>
  <c r="F100"/>
  <c r="F99"/>
  <c r="E102"/>
  <c r="G34"/>
  <c r="H34" s="1"/>
  <c r="F102" l="1"/>
  <c r="H129"/>
  <c r="F107"/>
  <c r="H260"/>
  <c r="H261" s="1"/>
  <c r="F115"/>
  <c r="F120"/>
  <c r="G17"/>
  <c r="H17" s="1"/>
  <c r="H69" i="62"/>
  <c r="H71" s="1"/>
  <c r="G69"/>
  <c r="G71" s="1"/>
  <c r="A3" i="2" l="1"/>
  <c r="E18" i="67"/>
  <c r="E24" s="1"/>
  <c r="E29" s="1"/>
  <c r="D18"/>
  <c r="D24" s="1"/>
  <c r="D29" s="1"/>
  <c r="A5"/>
  <c r="A23" s="1"/>
  <c r="A28" s="1"/>
  <c r="A116" i="66"/>
  <c r="A147" s="1"/>
  <c r="J87"/>
  <c r="I87"/>
  <c r="H87"/>
  <c r="G87"/>
  <c r="F87"/>
  <c r="E87"/>
  <c r="H137" i="65"/>
  <c r="H140" s="1"/>
  <c r="G137"/>
  <c r="G140" s="1"/>
  <c r="F137"/>
  <c r="F140" s="1"/>
  <c r="E137"/>
  <c r="E140" s="1"/>
  <c r="D137"/>
  <c r="D140" s="1"/>
  <c r="C137"/>
  <c r="C140" s="1"/>
  <c r="G122"/>
  <c r="E122"/>
  <c r="H113"/>
  <c r="H116" s="1"/>
  <c r="G113"/>
  <c r="G116" s="1"/>
  <c r="F113"/>
  <c r="F116" s="1"/>
  <c r="E113"/>
  <c r="E116" s="1"/>
  <c r="D113"/>
  <c r="D116" s="1"/>
  <c r="C113"/>
  <c r="C116" s="1"/>
  <c r="G97"/>
  <c r="E97"/>
  <c r="G96"/>
  <c r="E96"/>
  <c r="D85"/>
  <c r="H85" s="1"/>
  <c r="C85"/>
  <c r="G85" s="1"/>
  <c r="D78"/>
  <c r="D88" s="1"/>
  <c r="C78"/>
  <c r="C88" s="1"/>
  <c r="G68"/>
  <c r="E68"/>
  <c r="G56"/>
  <c r="E56"/>
  <c r="G51"/>
  <c r="E51"/>
  <c r="F42"/>
  <c r="E42"/>
  <c r="H38"/>
  <c r="G38"/>
  <c r="F38"/>
  <c r="E38"/>
  <c r="D38"/>
  <c r="C38"/>
  <c r="H31"/>
  <c r="H42" s="1"/>
  <c r="G31"/>
  <c r="G42" s="1"/>
  <c r="F31"/>
  <c r="E31"/>
  <c r="D31"/>
  <c r="D42" s="1"/>
  <c r="C31"/>
  <c r="C42" s="1"/>
  <c r="G20"/>
  <c r="E20"/>
  <c r="F67" i="64"/>
  <c r="F70" s="1"/>
  <c r="E67"/>
  <c r="E70" s="1"/>
  <c r="D67"/>
  <c r="D70" s="1"/>
  <c r="F44"/>
  <c r="F47" s="1"/>
  <c r="E44"/>
  <c r="E47" s="1"/>
  <c r="D44"/>
  <c r="D47" s="1"/>
  <c r="A3"/>
  <c r="A3" i="66" s="1"/>
  <c r="A3" i="67" s="1"/>
  <c r="A2" i="64"/>
  <c r="A2" i="66" s="1"/>
  <c r="A2" i="67" s="1"/>
  <c r="A1" i="64"/>
  <c r="A1" i="66" s="1"/>
  <c r="A1" i="67" s="1"/>
  <c r="H179" i="63"/>
  <c r="G179"/>
  <c r="F179"/>
  <c r="E179"/>
  <c r="H172"/>
  <c r="H180" s="1"/>
  <c r="G172"/>
  <c r="G180" s="1"/>
  <c r="F172"/>
  <c r="F180" s="1"/>
  <c r="E172"/>
  <c r="H163"/>
  <c r="G163"/>
  <c r="F163"/>
  <c r="E163"/>
  <c r="H156"/>
  <c r="H164" s="1"/>
  <c r="G156"/>
  <c r="G164" s="1"/>
  <c r="F156"/>
  <c r="F164" s="1"/>
  <c r="E156"/>
  <c r="F41"/>
  <c r="E41"/>
  <c r="F36"/>
  <c r="E36"/>
  <c r="F24"/>
  <c r="E24"/>
  <c r="F19"/>
  <c r="E19"/>
  <c r="H87" i="62"/>
  <c r="G87"/>
  <c r="A17"/>
  <c r="A29" s="1"/>
  <c r="A41" s="1"/>
  <c r="A86" s="1"/>
  <c r="A5" i="63" s="1"/>
  <c r="A3"/>
  <c r="A1" i="62"/>
  <c r="A1" i="63" s="1"/>
  <c r="G98" i="65" l="1"/>
  <c r="E180" i="63"/>
  <c r="E164"/>
  <c r="G57" i="65"/>
  <c r="E57"/>
  <c r="E98"/>
  <c r="A5" i="64"/>
  <c r="A8" s="1"/>
  <c r="A11" s="1"/>
  <c r="A14" s="1"/>
  <c r="A7" i="63"/>
  <c r="A45" s="1"/>
  <c r="A122" s="1"/>
  <c r="A135" s="1"/>
  <c r="H78" i="65"/>
  <c r="H88" s="1"/>
  <c r="G78"/>
  <c r="G88" s="1"/>
  <c r="C284" i="10" l="1"/>
  <c r="C37" i="1"/>
  <c r="D37"/>
  <c r="C315" i="10"/>
  <c r="C307"/>
  <c r="C344"/>
  <c r="D344"/>
  <c r="C323"/>
  <c r="D323"/>
  <c r="D315"/>
  <c r="D307"/>
  <c r="D284"/>
  <c r="C214"/>
  <c r="D15" i="2" s="1"/>
  <c r="G41" i="64" s="1"/>
  <c r="H41" s="1"/>
  <c r="D214" i="10"/>
  <c r="E15" i="2" s="1"/>
  <c r="G64" i="64" s="1"/>
  <c r="H64" s="1"/>
  <c r="D62" i="10"/>
  <c r="C62"/>
  <c r="C57"/>
  <c r="G42" i="64" s="1"/>
  <c r="H42" s="1"/>
  <c r="D57" i="10"/>
  <c r="G65" i="64" s="1"/>
  <c r="H65" s="1"/>
  <c r="E620" i="8"/>
  <c r="E615"/>
  <c r="E606"/>
  <c r="D346" i="10" l="1"/>
  <c r="E20" i="2" s="1"/>
  <c r="G68" i="64" s="1"/>
  <c r="H68" s="1"/>
  <c r="E621" i="8"/>
  <c r="C346" i="10"/>
  <c r="D20" i="2" s="1"/>
  <c r="G45" i="64" s="1"/>
  <c r="H45" s="1"/>
  <c r="E483" i="8"/>
  <c r="E478"/>
  <c r="D85" l="1"/>
  <c r="E21" i="7" l="1"/>
  <c r="E20"/>
  <c r="F43" i="6"/>
  <c r="F45" s="1"/>
  <c r="D43"/>
  <c r="D45" s="1"/>
  <c r="C390" i="10" l="1"/>
  <c r="D668" i="8"/>
  <c r="E56" i="6"/>
  <c r="E24" i="5"/>
  <c r="M26" i="4"/>
  <c r="M50" s="1"/>
  <c r="A55" i="55"/>
  <c r="A32"/>
  <c r="A18"/>
  <c r="A21" s="1"/>
  <c r="A22" s="1"/>
  <c r="A23" s="1"/>
  <c r="A24" s="1"/>
  <c r="A25" i="54"/>
  <c r="A26" s="1"/>
  <c r="A27" s="1"/>
  <c r="A28" s="1"/>
  <c r="A29" s="1"/>
  <c r="A37" s="1"/>
  <c r="A38" s="1"/>
  <c r="A39" s="1"/>
  <c r="A40" s="1"/>
  <c r="A43" s="1"/>
  <c r="A44" s="1"/>
  <c r="A45" s="1"/>
  <c r="E505" i="8" l="1"/>
  <c r="D505"/>
  <c r="E525"/>
  <c r="D525"/>
  <c r="E568"/>
  <c r="D568"/>
  <c r="E596"/>
  <c r="D596"/>
  <c r="D640"/>
  <c r="E640"/>
  <c r="E60" l="1"/>
  <c r="E110" s="1"/>
  <c r="E127" s="1"/>
  <c r="E197" s="1"/>
  <c r="E231" s="1"/>
  <c r="D60"/>
  <c r="D110" s="1"/>
  <c r="D127" s="1"/>
  <c r="D197" s="1"/>
  <c r="D231" s="1"/>
  <c r="D43" i="1" l="1"/>
  <c r="E41" i="8"/>
  <c r="D41"/>
  <c r="E37"/>
  <c r="D37"/>
  <c r="E33"/>
  <c r="D33"/>
  <c r="E29"/>
  <c r="D29"/>
  <c r="E24"/>
  <c r="D24"/>
  <c r="E20"/>
  <c r="D20"/>
  <c r="E15"/>
  <c r="D15"/>
  <c r="E47"/>
  <c r="E48" s="1"/>
  <c r="D24" i="1" s="1"/>
  <c r="D47" i="8"/>
  <c r="D48" s="1"/>
  <c r="D9" i="1"/>
  <c r="E43" i="8" l="1"/>
  <c r="D13" i="1" s="1"/>
  <c r="D29" i="63" s="1"/>
  <c r="D43" i="8"/>
  <c r="G29" i="63" l="1"/>
  <c r="D42" i="10"/>
  <c r="D88" s="1"/>
  <c r="D96" s="1"/>
  <c r="D130" s="1"/>
  <c r="D144" s="1"/>
  <c r="D199" s="1"/>
  <c r="D217" s="1"/>
  <c r="D244" s="1"/>
  <c r="D301" s="1"/>
  <c r="D350" s="1"/>
  <c r="D363" s="1"/>
  <c r="D368" s="1"/>
  <c r="C42"/>
  <c r="C88" s="1"/>
  <c r="C96" s="1"/>
  <c r="C130" s="1"/>
  <c r="C144" s="1"/>
  <c r="C199" s="1"/>
  <c r="C217" s="1"/>
  <c r="C244" s="1"/>
  <c r="C301" s="1"/>
  <c r="C350" s="1"/>
  <c r="C363" s="1"/>
  <c r="C368" s="1"/>
  <c r="E455" i="8"/>
  <c r="D455" s="1"/>
  <c r="E473"/>
  <c r="D473"/>
  <c r="D441"/>
  <c r="E438"/>
  <c r="D438"/>
  <c r="D388"/>
  <c r="E375"/>
  <c r="E377" s="1"/>
  <c r="D375"/>
  <c r="D377" s="1"/>
  <c r="E367"/>
  <c r="E369" s="1"/>
  <c r="D367"/>
  <c r="D369" s="1"/>
  <c r="E331"/>
  <c r="E333" s="1"/>
  <c r="D331"/>
  <c r="D333" s="1"/>
  <c r="E323"/>
  <c r="E325" s="1"/>
  <c r="D323"/>
  <c r="D325" s="1"/>
  <c r="E282"/>
  <c r="D18" i="1" s="1"/>
  <c r="E289" i="8"/>
  <c r="D30" i="1" s="1"/>
  <c r="D282" i="8"/>
  <c r="C18" i="1" s="1"/>
  <c r="E260" i="8"/>
  <c r="E263"/>
  <c r="D263"/>
  <c r="D260"/>
  <c r="E251"/>
  <c r="D251"/>
  <c r="E247"/>
  <c r="D247"/>
  <c r="E242"/>
  <c r="D242"/>
  <c r="H29" i="63" l="1"/>
  <c r="D265" i="8"/>
  <c r="E265"/>
  <c r="E5"/>
  <c r="F11" i="6" l="1"/>
  <c r="F20" s="1"/>
  <c r="E11"/>
  <c r="E20" s="1"/>
  <c r="D11"/>
  <c r="D20" s="1"/>
  <c r="C11"/>
  <c r="C20" s="1"/>
  <c r="E51" i="2" l="1"/>
  <c r="A47"/>
  <c r="E31" i="12"/>
  <c r="O17" i="4" l="1"/>
  <c r="N23" l="1"/>
  <c r="M23"/>
  <c r="L23"/>
  <c r="K23"/>
  <c r="I23"/>
  <c r="H23"/>
  <c r="E23"/>
  <c r="D23"/>
  <c r="N46"/>
  <c r="M46"/>
  <c r="L46"/>
  <c r="K46"/>
  <c r="I46"/>
  <c r="H46"/>
  <c r="G46"/>
  <c r="E46"/>
  <c r="D46"/>
  <c r="C46"/>
  <c r="O40"/>
  <c r="E107" i="8"/>
  <c r="D107"/>
  <c r="D478"/>
  <c r="F24" i="6"/>
  <c r="D24"/>
  <c r="C24"/>
  <c r="E184" i="8"/>
  <c r="D184"/>
  <c r="E176"/>
  <c r="D176"/>
  <c r="E166"/>
  <c r="D166"/>
  <c r="E154"/>
  <c r="D154"/>
  <c r="E145"/>
  <c r="D145"/>
  <c r="E94"/>
  <c r="D9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297" i="10"/>
  <c r="C297"/>
  <c r="D83"/>
  <c r="C83"/>
  <c r="E426" i="8"/>
  <c r="D27" i="1" s="1"/>
  <c r="D31" i="63" s="1"/>
  <c r="G31" s="1"/>
  <c r="H31" s="1"/>
  <c r="D426" i="8"/>
  <c r="C27" i="1" s="1"/>
  <c r="D14" i="63" s="1"/>
  <c r="G14" s="1"/>
  <c r="H14" s="1"/>
  <c r="D231" i="10"/>
  <c r="D236"/>
  <c r="C240"/>
  <c r="C236"/>
  <c r="C231"/>
  <c r="D76"/>
  <c r="C76"/>
  <c r="D66"/>
  <c r="C66"/>
  <c r="G5" i="6"/>
  <c r="A3" i="10"/>
  <c r="A3" i="62" s="1"/>
  <c r="A2" i="63" s="1"/>
  <c r="D127" i="10"/>
  <c r="E12" i="2" s="1"/>
  <c r="C127" i="10"/>
  <c r="D12" i="2" s="1"/>
  <c r="D615" i="8"/>
  <c r="D54" i="1"/>
  <c r="C54"/>
  <c r="E412" i="8"/>
  <c r="D412"/>
  <c r="D187" i="10"/>
  <c r="D189" s="1"/>
  <c r="E14" i="2" s="1"/>
  <c r="C187" i="10"/>
  <c r="E227" i="8"/>
  <c r="D29" i="1" s="1"/>
  <c r="C29"/>
  <c r="E211" i="8"/>
  <c r="D16" i="1" s="1"/>
  <c r="D35" i="63" s="1"/>
  <c r="G35" s="1"/>
  <c r="H35" s="1"/>
  <c r="A1" i="11"/>
  <c r="A2"/>
  <c r="C10"/>
  <c r="D10"/>
  <c r="E10"/>
  <c r="C33"/>
  <c r="D33"/>
  <c r="E33"/>
  <c r="C47"/>
  <c r="D47"/>
  <c r="E47"/>
  <c r="C65"/>
  <c r="D65"/>
  <c r="E65"/>
  <c r="C76"/>
  <c r="D76"/>
  <c r="E76"/>
  <c r="C88"/>
  <c r="D88"/>
  <c r="E88"/>
  <c r="C95"/>
  <c r="D95"/>
  <c r="E95"/>
  <c r="C107"/>
  <c r="D107"/>
  <c r="E107"/>
  <c r="C136"/>
  <c r="D136"/>
  <c r="E136"/>
  <c r="C146"/>
  <c r="D146"/>
  <c r="E146"/>
  <c r="A1" i="10"/>
  <c r="A2"/>
  <c r="C39"/>
  <c r="D7" i="2" s="1"/>
  <c r="D39" i="10"/>
  <c r="E7" i="2" s="1"/>
  <c r="C93" i="10"/>
  <c r="D11" i="2" s="1"/>
  <c r="D93" i="10"/>
  <c r="E11" i="2" s="1"/>
  <c r="C141" i="10"/>
  <c r="D13" i="2" s="1"/>
  <c r="D141" i="10"/>
  <c r="E13" i="2" s="1"/>
  <c r="C254" i="10"/>
  <c r="D254"/>
  <c r="C294"/>
  <c r="D294"/>
  <c r="C354"/>
  <c r="D354"/>
  <c r="C359"/>
  <c r="D25" i="2" s="1"/>
  <c r="D359" i="10"/>
  <c r="E25" i="2" s="1"/>
  <c r="C365" i="10"/>
  <c r="D36" i="2" s="1"/>
  <c r="D365" i="10"/>
  <c r="E36" i="2" s="1"/>
  <c r="E40" s="1"/>
  <c r="C377" i="10"/>
  <c r="D377"/>
  <c r="A1" i="8"/>
  <c r="A2"/>
  <c r="C13" i="1"/>
  <c r="C24"/>
  <c r="E85" i="8"/>
  <c r="E87" s="1"/>
  <c r="D93"/>
  <c r="E93"/>
  <c r="D134"/>
  <c r="E134"/>
  <c r="E137" s="1"/>
  <c r="D144"/>
  <c r="E144"/>
  <c r="D153"/>
  <c r="D156" s="1"/>
  <c r="E153"/>
  <c r="E156" s="1"/>
  <c r="D165"/>
  <c r="E165"/>
  <c r="D175"/>
  <c r="E175"/>
  <c r="D183"/>
  <c r="E183"/>
  <c r="D208"/>
  <c r="D210" s="1"/>
  <c r="D211" s="1"/>
  <c r="C16" i="1" s="1"/>
  <c r="D18" i="63" s="1"/>
  <c r="G18" s="1"/>
  <c r="H18" s="1"/>
  <c r="E208" i="8"/>
  <c r="D224"/>
  <c r="E224"/>
  <c r="D235"/>
  <c r="D244" s="1"/>
  <c r="C17" i="1" s="1"/>
  <c r="E235" i="8"/>
  <c r="E244" s="1"/>
  <c r="D17" i="1" s="1"/>
  <c r="D299" i="8"/>
  <c r="D301" s="1"/>
  <c r="E299"/>
  <c r="E301" s="1"/>
  <c r="D307"/>
  <c r="D309" s="1"/>
  <c r="E307"/>
  <c r="E309" s="1"/>
  <c r="D315"/>
  <c r="D317" s="1"/>
  <c r="E315"/>
  <c r="E317" s="1"/>
  <c r="D343"/>
  <c r="D345" s="1"/>
  <c r="E343"/>
  <c r="E345" s="1"/>
  <c r="D351"/>
  <c r="D353" s="1"/>
  <c r="E351"/>
  <c r="E353" s="1"/>
  <c r="D359"/>
  <c r="D361" s="1"/>
  <c r="E359"/>
  <c r="E361" s="1"/>
  <c r="E388"/>
  <c r="D401"/>
  <c r="C22" i="1" s="1"/>
  <c r="E401" i="8"/>
  <c r="D22" i="1" s="1"/>
  <c r="D416" i="8"/>
  <c r="E416"/>
  <c r="E441"/>
  <c r="E459"/>
  <c r="D459" s="1"/>
  <c r="D483"/>
  <c r="D543"/>
  <c r="C45" i="1" s="1"/>
  <c r="E543" i="8"/>
  <c r="D45" i="1" s="1"/>
  <c r="D548" i="8"/>
  <c r="C56" i="1" s="1"/>
  <c r="E548" i="8"/>
  <c r="D56" i="1" s="1"/>
  <c r="C46"/>
  <c r="D46"/>
  <c r="C57"/>
  <c r="D57"/>
  <c r="D606" i="8"/>
  <c r="C47" i="1" s="1"/>
  <c r="D47"/>
  <c r="D620" i="8"/>
  <c r="C50" i="1"/>
  <c r="D50"/>
  <c r="D663" i="8"/>
  <c r="C60" i="1" s="1"/>
  <c r="E663" i="8"/>
  <c r="D60" i="1" s="1"/>
  <c r="A1" i="7"/>
  <c r="A2"/>
  <c r="A3"/>
  <c r="A3" i="8" s="1"/>
  <c r="E8" i="7"/>
  <c r="E9"/>
  <c r="E12"/>
  <c r="E13"/>
  <c r="C19"/>
  <c r="D19"/>
  <c r="D22" s="1"/>
  <c r="E23"/>
  <c r="E24"/>
  <c r="E25"/>
  <c r="C26"/>
  <c r="C11" s="1"/>
  <c r="C14" s="1"/>
  <c r="D26"/>
  <c r="D11" s="1"/>
  <c r="D14" s="1"/>
  <c r="A1" i="6"/>
  <c r="A3"/>
  <c r="E7"/>
  <c r="E24" s="1"/>
  <c r="G11"/>
  <c r="G15"/>
  <c r="G28"/>
  <c r="G32"/>
  <c r="A1" i="5"/>
  <c r="A2"/>
  <c r="A2" i="6" s="1"/>
  <c r="A3" i="5"/>
  <c r="D12"/>
  <c r="E12"/>
  <c r="F16"/>
  <c r="C8" s="1"/>
  <c r="F17"/>
  <c r="C9" s="1"/>
  <c r="F9" s="1"/>
  <c r="F18"/>
  <c r="C10" s="1"/>
  <c r="F10" s="1"/>
  <c r="F19"/>
  <c r="C11" s="1"/>
  <c r="F11" s="1"/>
  <c r="C20"/>
  <c r="D20"/>
  <c r="E20"/>
  <c r="A1" i="4"/>
  <c r="A3"/>
  <c r="F32"/>
  <c r="J32"/>
  <c r="G9" s="1"/>
  <c r="F33"/>
  <c r="J33"/>
  <c r="G10" s="1"/>
  <c r="J10" s="1"/>
  <c r="F34"/>
  <c r="J34"/>
  <c r="F35"/>
  <c r="J35"/>
  <c r="G12" s="1"/>
  <c r="J12" s="1"/>
  <c r="F36"/>
  <c r="J36"/>
  <c r="G13" s="1"/>
  <c r="J13" s="1"/>
  <c r="F37"/>
  <c r="J37"/>
  <c r="G14" s="1"/>
  <c r="J14" s="1"/>
  <c r="F38"/>
  <c r="J38"/>
  <c r="G15" s="1"/>
  <c r="J15" s="1"/>
  <c r="F39"/>
  <c r="C16" s="1"/>
  <c r="F16" s="1"/>
  <c r="J39"/>
  <c r="G16" s="1"/>
  <c r="J16" s="1"/>
  <c r="F41"/>
  <c r="J41"/>
  <c r="G18" s="1"/>
  <c r="J18" s="1"/>
  <c r="F42"/>
  <c r="J42"/>
  <c r="G19" s="1"/>
  <c r="J19" s="1"/>
  <c r="F43"/>
  <c r="C20" s="1"/>
  <c r="F20" s="1"/>
  <c r="J43"/>
  <c r="G20" s="1"/>
  <c r="J20" s="1"/>
  <c r="F44"/>
  <c r="J44"/>
  <c r="G21" s="1"/>
  <c r="J21" s="1"/>
  <c r="F45"/>
  <c r="J45"/>
  <c r="G22" s="1"/>
  <c r="J22" s="1"/>
  <c r="A1" i="3"/>
  <c r="B49"/>
  <c r="C49"/>
  <c r="D49"/>
  <c r="B55"/>
  <c r="C55"/>
  <c r="D55"/>
  <c r="A1" i="2"/>
  <c r="D29"/>
  <c r="E29"/>
  <c r="E4" i="11"/>
  <c r="C43" i="1"/>
  <c r="C77" i="10"/>
  <c r="C13" i="4"/>
  <c r="F13" s="1"/>
  <c r="C7" i="3"/>
  <c r="C20" s="1"/>
  <c r="C37" s="1"/>
  <c r="C14" i="4"/>
  <c r="F14" s="1"/>
  <c r="G11"/>
  <c r="J11" s="1"/>
  <c r="D391" i="8" l="1"/>
  <c r="D40" i="2"/>
  <c r="D289" i="8"/>
  <c r="C30" i="1" s="1"/>
  <c r="G132" i="63"/>
  <c r="G69" i="64"/>
  <c r="H69" s="1"/>
  <c r="G46"/>
  <c r="H46" s="1"/>
  <c r="E132" i="63"/>
  <c r="E252"/>
  <c r="D39"/>
  <c r="G39" s="1"/>
  <c r="H39" s="1"/>
  <c r="D22"/>
  <c r="G22" s="1"/>
  <c r="H22" s="1"/>
  <c r="D38"/>
  <c r="G38" s="1"/>
  <c r="H38" s="1"/>
  <c r="D21"/>
  <c r="G21" s="1"/>
  <c r="H21" s="1"/>
  <c r="D12"/>
  <c r="C85" i="10"/>
  <c r="D8" i="2" s="1"/>
  <c r="D40" i="63"/>
  <c r="D23"/>
  <c r="O32" i="4"/>
  <c r="C189" i="10"/>
  <c r="D14" i="2" s="1"/>
  <c r="C360" i="10"/>
  <c r="D77"/>
  <c r="D85" s="1"/>
  <c r="E8" i="2" s="1"/>
  <c r="E9" s="1"/>
  <c r="C22" i="7"/>
  <c r="C27" s="1"/>
  <c r="E19"/>
  <c r="E22" s="1"/>
  <c r="E26"/>
  <c r="E391" i="8"/>
  <c r="D31" i="1" s="1"/>
  <c r="G20" i="6"/>
  <c r="C10" i="1" s="1"/>
  <c r="D51"/>
  <c r="O45" i="4"/>
  <c r="E140" i="12"/>
  <c r="F140"/>
  <c r="O13" i="4"/>
  <c r="O36"/>
  <c r="O41"/>
  <c r="D621" i="8"/>
  <c r="C58" i="1" s="1"/>
  <c r="C61" s="1"/>
  <c r="C31"/>
  <c r="D336" i="8"/>
  <c r="C19" i="1" s="1"/>
  <c r="E336" i="8"/>
  <c r="D19" i="1" s="1"/>
  <c r="D69" i="8"/>
  <c r="D77" s="1"/>
  <c r="O38" i="4"/>
  <c r="O33"/>
  <c r="D78" i="11"/>
  <c r="E78"/>
  <c r="D241" i="10"/>
  <c r="E16" i="2" s="1"/>
  <c r="C51" i="1"/>
  <c r="G23" i="4"/>
  <c r="J9"/>
  <c r="J23" s="1"/>
  <c r="O44"/>
  <c r="O42"/>
  <c r="O16"/>
  <c r="O37"/>
  <c r="O35"/>
  <c r="O34"/>
  <c r="J46"/>
  <c r="G37" i="6"/>
  <c r="D10" i="1" s="1"/>
  <c r="D148" i="11"/>
  <c r="E148"/>
  <c r="O20" i="4"/>
  <c r="C148" i="11"/>
  <c r="C78"/>
  <c r="O14" i="4"/>
  <c r="F8" i="5"/>
  <c r="F12" s="1"/>
  <c r="C9" i="1" s="1"/>
  <c r="C12" i="5"/>
  <c r="E14" i="7"/>
  <c r="D27"/>
  <c r="D7"/>
  <c r="C15" i="4"/>
  <c r="F15" s="1"/>
  <c r="O15" s="1"/>
  <c r="E69" i="8"/>
  <c r="E77" s="1"/>
  <c r="E11" i="7"/>
  <c r="F20" i="5"/>
  <c r="C19" i="4"/>
  <c r="F19" s="1"/>
  <c r="O19" s="1"/>
  <c r="C12"/>
  <c r="F12" s="1"/>
  <c r="O12" s="1"/>
  <c r="C11"/>
  <c r="F11" s="1"/>
  <c r="O11" s="1"/>
  <c r="C241" i="10"/>
  <c r="D16" i="2" s="1"/>
  <c r="O39" i="4"/>
  <c r="O43"/>
  <c r="C21"/>
  <c r="F21" s="1"/>
  <c r="O21" s="1"/>
  <c r="C22"/>
  <c r="F22" s="1"/>
  <c r="O22" s="1"/>
  <c r="C18"/>
  <c r="F18" s="1"/>
  <c r="O18" s="1"/>
  <c r="C10"/>
  <c r="F10" s="1"/>
  <c r="O10" s="1"/>
  <c r="C9"/>
  <c r="D137" i="8"/>
  <c r="D87"/>
  <c r="F46" i="4"/>
  <c r="C39" i="3"/>
  <c r="C57"/>
  <c r="C61" s="1"/>
  <c r="F4" i="5"/>
  <c r="N4" s="1"/>
  <c r="C298" i="10"/>
  <c r="D17" i="2" s="1"/>
  <c r="D298" i="10"/>
  <c r="E17" i="2" s="1"/>
  <c r="E18" s="1"/>
  <c r="D360" i="10"/>
  <c r="D9" i="2"/>
  <c r="E187" i="8"/>
  <c r="E146"/>
  <c r="E95"/>
  <c r="E96" s="1"/>
  <c r="D25" i="1" s="1"/>
  <c r="D95" i="8"/>
  <c r="D417"/>
  <c r="C26" i="1" s="1"/>
  <c r="D13" i="63" s="1"/>
  <c r="G13" s="1"/>
  <c r="H13" s="1"/>
  <c r="D58" i="1"/>
  <c r="D61" s="1"/>
  <c r="D187" i="8"/>
  <c r="O5" i="4"/>
  <c r="E5" i="7"/>
  <c r="D5" i="10"/>
  <c r="D168" i="8"/>
  <c r="E168"/>
  <c r="E177"/>
  <c r="E417"/>
  <c r="D26" i="1" s="1"/>
  <c r="D30" i="63" s="1"/>
  <c r="D146" i="8"/>
  <c r="D177"/>
  <c r="C7" i="7" l="1"/>
  <c r="C10" s="1"/>
  <c r="C15" s="1"/>
  <c r="G51" i="64"/>
  <c r="H51" s="1"/>
  <c r="E27" i="7"/>
  <c r="G63" i="64"/>
  <c r="G66" s="1"/>
  <c r="G67" s="1"/>
  <c r="G70" s="1"/>
  <c r="G74"/>
  <c r="H74" s="1"/>
  <c r="H132" i="63"/>
  <c r="H133" s="1"/>
  <c r="G133"/>
  <c r="D18" i="2"/>
  <c r="D19" s="1"/>
  <c r="D21" s="1"/>
  <c r="G40" i="64"/>
  <c r="E253" i="63"/>
  <c r="H252"/>
  <c r="H253" s="1"/>
  <c r="E133"/>
  <c r="F132"/>
  <c r="F133" s="1"/>
  <c r="G30"/>
  <c r="G12"/>
  <c r="G23"/>
  <c r="D24"/>
  <c r="G40"/>
  <c r="D41"/>
  <c r="E19" i="2"/>
  <c r="E21" s="1"/>
  <c r="F27" i="7"/>
  <c r="D11" i="1"/>
  <c r="D78" i="8"/>
  <c r="C14" i="1" s="1"/>
  <c r="O46" i="4"/>
  <c r="D8" i="1" s="1"/>
  <c r="D96" i="8"/>
  <c r="C25" i="1" s="1"/>
  <c r="E158" i="8"/>
  <c r="D15" i="1" s="1"/>
  <c r="F9" i="4"/>
  <c r="O9" s="1"/>
  <c r="C23"/>
  <c r="D10" i="7"/>
  <c r="E7"/>
  <c r="D188" i="8"/>
  <c r="C28" i="1" s="1"/>
  <c r="E188" i="8"/>
  <c r="D28" i="1" s="1"/>
  <c r="D33" s="1"/>
  <c r="D158" i="8"/>
  <c r="C15" i="1" s="1"/>
  <c r="E78" i="8"/>
  <c r="D14" i="1" s="1"/>
  <c r="D32" i="63" s="1"/>
  <c r="G32" s="1"/>
  <c r="H32" s="1"/>
  <c r="C33" i="1" l="1"/>
  <c r="D15" i="63"/>
  <c r="G15" s="1"/>
  <c r="H15" s="1"/>
  <c r="H63" i="64"/>
  <c r="H66" s="1"/>
  <c r="H67" s="1"/>
  <c r="H70" s="1"/>
  <c r="D16" i="63"/>
  <c r="G16" s="1"/>
  <c r="H16" s="1"/>
  <c r="E127"/>
  <c r="H40" i="64"/>
  <c r="H43" s="1"/>
  <c r="H44" s="1"/>
  <c r="H47" s="1"/>
  <c r="G43"/>
  <c r="G44" s="1"/>
  <c r="G47" s="1"/>
  <c r="D33" i="63"/>
  <c r="G33" s="1"/>
  <c r="H33" s="1"/>
  <c r="H12"/>
  <c r="G19"/>
  <c r="H30"/>
  <c r="G36"/>
  <c r="H40"/>
  <c r="H41" s="1"/>
  <c r="G41"/>
  <c r="H23"/>
  <c r="H24" s="1"/>
  <c r="G24"/>
  <c r="D20" i="1"/>
  <c r="D26" i="2"/>
  <c r="D30" s="1"/>
  <c r="E26"/>
  <c r="E30" s="1"/>
  <c r="O23" i="4"/>
  <c r="C8" i="1" s="1"/>
  <c r="F23" i="4"/>
  <c r="D15" i="7"/>
  <c r="E10"/>
  <c r="E15" s="1"/>
  <c r="H19" i="63" l="1"/>
  <c r="D36"/>
  <c r="D19"/>
  <c r="C11" i="1"/>
  <c r="H36" i="63"/>
  <c r="F127"/>
  <c r="F129" s="1"/>
  <c r="E129"/>
  <c r="F15" i="7"/>
  <c r="E42" i="2"/>
  <c r="D7" i="3"/>
  <c r="D20" s="1"/>
  <c r="D37" s="1"/>
  <c r="D39" s="1"/>
  <c r="B7"/>
  <c r="B20" s="1"/>
  <c r="B37" s="1"/>
  <c r="D42" i="2"/>
  <c r="C20" i="1"/>
  <c r="C34" s="1"/>
  <c r="G50" i="64" s="1"/>
  <c r="D34" i="1"/>
  <c r="G73" i="64" s="1"/>
  <c r="H50" l="1"/>
  <c r="I51"/>
  <c r="H73"/>
  <c r="I73"/>
  <c r="D57" i="3"/>
  <c r="D61" s="1"/>
  <c r="E468" i="8"/>
  <c r="B39" i="3"/>
  <c r="B57"/>
  <c r="B61" s="1"/>
  <c r="E485" i="8" l="1"/>
  <c r="D38" i="1" s="1"/>
  <c r="D39" s="1"/>
  <c r="D468" i="8"/>
  <c r="D485" s="1"/>
  <c r="C38" i="1" s="1"/>
  <c r="C39" s="1"/>
  <c r="D62" l="1"/>
  <c r="D72" s="1"/>
  <c r="I74" i="64"/>
  <c r="I75" s="1"/>
  <c r="C62" i="1"/>
  <c r="C72" s="1"/>
  <c r="I52" i="64"/>
  <c r="I53"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<sst xmlns="http://schemas.openxmlformats.org/spreadsheetml/2006/main" count="4248" uniqueCount="1866">
  <si>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</si>
  <si>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</si>
  <si>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</si>
  <si>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</si>
  <si>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</si>
  <si>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</si>
  <si>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</si>
  <si>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</si>
  <si>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</si>
  <si>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</si>
  <si>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</si>
  <si>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</si>
  <si>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</si>
  <si>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</si>
  <si>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</si>
  <si>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</si>
  <si>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</si>
  <si>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</si>
  <si>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</si>
  <si>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</si>
  <si>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</si>
  <si>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</si>
  <si>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</si>
  <si>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</si>
  <si>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</si>
  <si>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</si>
  <si>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</si>
  <si>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</si>
  <si>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</si>
  <si>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</si>
  <si>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</si>
  <si>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</si>
  <si>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</si>
  <si>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</si>
  <si>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</si>
  <si>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</si>
  <si>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</si>
  <si>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</si>
  <si>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</si>
  <si>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</si>
  <si>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</si>
  <si>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</si>
  <si>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</si>
  <si>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</si>
  <si>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</si>
  <si>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</si>
  <si>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</si>
  <si>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</si>
  <si>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</si>
  <si>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</si>
  <si>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</si>
  <si>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</si>
  <si>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</si>
  <si>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</si>
  <si>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</si>
  <si>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</si>
  <si>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</si>
  <si>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</si>
  <si>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</si>
  <si>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</si>
  <si>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</si>
  <si>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</si>
  <si>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</si>
  <si>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</si>
  <si>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</si>
  <si>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</si>
  <si>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</si>
  <si>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</si>
  <si>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</si>
  <si>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</si>
  <si>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</si>
  <si>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</si>
  <si>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</si>
  <si>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</si>
  <si>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</si>
  <si>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</si>
  <si>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</si>
  <si>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</si>
  <si>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</si>
  <si>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</si>
  <si>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</si>
  <si>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</si>
  <si>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</si>
  <si>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</si>
  <si>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</si>
  <si>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</si>
  <si>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</si>
  <si>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</si>
  <si>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</si>
  <si>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</si>
  <si>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</si>
  <si>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</si>
  <si>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</si>
  <si>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</si>
  <si>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</si>
  <si>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</si>
  <si>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</si>
  <si>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</si>
  <si>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</si>
  <si>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</si>
  <si>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</si>
  <si>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</si>
  <si>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</si>
  <si>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</si>
  <si>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</si>
  <si>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</si>
  <si>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</si>
  <si>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</si>
  <si>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</si>
  <si>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</si>
  <si>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</si>
  <si>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</si>
  <si>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</si>
  <si>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</si>
  <si>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</si>
  <si>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</si>
  <si>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</si>
  <si>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</si>
  <si>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</si>
  <si>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</si>
  <si>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</si>
  <si>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</si>
  <si>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</si>
  <si>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</si>
  <si>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</si>
  <si>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</si>
  <si>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</si>
  <si>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</si>
  <si>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</si>
  <si>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</si>
  <si>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</si>
  <si>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</si>
  <si>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</si>
  <si>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</si>
  <si>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</si>
  <si>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</si>
  <si>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</si>
  <si>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</si>
  <si>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</si>
  <si>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</si>
  <si>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</si>
  <si>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</si>
  <si>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</si>
  <si>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</si>
  <si>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</si>
  <si>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</si>
  <si>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</si>
  <si>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</si>
  <si>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</si>
  <si>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</si>
  <si>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</si>
  <si>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</si>
  <si>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</si>
  <si>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</si>
  <si>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</si>
  <si>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</si>
  <si>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</si>
  <si>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</si>
  <si>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</si>
  <si>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</si>
  <si>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</si>
  <si>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</si>
  <si>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</si>
  <si>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</si>
  <si>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</si>
  <si>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</si>
  <si>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</si>
  <si>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</si>
  <si>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</si>
  <si>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</si>
  <si>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</si>
  <si>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</si>
  <si>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</si>
  <si>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</si>
  <si>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</si>
  <si>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</si>
  <si>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</si>
  <si>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</si>
  <si>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</si>
  <si>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</si>
  <si>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</si>
  <si>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</si>
  <si>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</si>
  <si>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</si>
  <si>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</si>
  <si>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</si>
  <si>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</si>
  <si>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</si>
  <si>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</si>
  <si>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</si>
  <si>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</si>
  <si>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</si>
  <si>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</si>
  <si>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</si>
  <si>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</si>
  <si>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</si>
  <si>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</si>
  <si>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</si>
  <si>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</si>
  <si>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</si>
  <si>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</si>
  <si>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</si>
  <si>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</si>
  <si>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</si>
  <si>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</si>
  <si>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</si>
  <si>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</si>
  <si>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</si>
  <si>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</si>
  <si>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</si>
  <si>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</si>
  <si>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</si>
  <si>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</si>
  <si>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</si>
  <si>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</si>
  <si>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</si>
  <si>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</si>
  <si>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</si>
  <si>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</si>
  <si>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</si>
  <si>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</si>
  <si>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</si>
  <si>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</si>
  <si>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</si>
  <si>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</si>
  <si>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</si>
  <si>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</si>
  <si>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</si>
  <si>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</si>
  <si>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</si>
  <si>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</si>
  <si>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</si>
  <si>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</si>
  <si>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</si>
  <si>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</si>
  <si>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</si>
  <si>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</si>
  <si>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</si>
  <si>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</si>
  <si>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</si>
  <si>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</si>
  <si>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</si>
  <si>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</si>
  <si>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</si>
  <si>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</si>
  <si>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</si>
  <si>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</si>
  <si>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</si>
  <si>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</si>
  <si>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</si>
  <si>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</si>
  <si>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</si>
  <si>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</si>
  <si>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</si>
  <si>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</si>
  <si>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</si>
  <si>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</si>
  <si>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</si>
  <si>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</si>
  <si>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</si>
  <si>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</si>
  <si>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</si>
  <si>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</si>
  <si>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</si>
  <si>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</si>
  <si>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</si>
  <si>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</si>
  <si>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</si>
  <si>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</si>
  <si>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</si>
  <si>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</si>
  <si>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</si>
  <si>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</si>
  <si>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</si>
  <si>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</si>
  <si>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</si>
  <si>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</si>
  <si>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</si>
  <si>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</si>
  <si>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</si>
  <si>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</si>
  <si>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</si>
  <si>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</si>
  <si>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</si>
  <si>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</si>
  <si>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</si>
  <si>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</si>
  <si>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</si>
  <si>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</si>
  <si>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</si>
  <si>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</si>
  <si>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</si>
  <si>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</si>
  <si>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</si>
  <si>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</si>
  <si>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</si>
  <si>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</si>
  <si>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</si>
  <si>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</si>
  <si>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</si>
  <si>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</si>
  <si>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</si>
  <si>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</si>
  <si>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</si>
  <si>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</si>
  <si>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</si>
  <si>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</si>
  <si>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</si>
  <si>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</si>
  <si>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</si>
  <si>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</si>
  <si>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</si>
  <si>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</si>
  <si>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</si>
  <si>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</si>
  <si>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</si>
  <si>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</si>
  <si>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</si>
  <si>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</si>
  <si>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</si>
  <si>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</si>
  <si>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</si>
  <si>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</si>
  <si>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</si>
  <si>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</si>
  <si>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</si>
  <si>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</si>
  <si>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</si>
  <si>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</si>
  <si>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</si>
  <si>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</si>
  <si>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</si>
  <si>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</si>
  <si>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</si>
  <si>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</si>
  <si>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</si>
  <si>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</si>
  <si>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</si>
  <si>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</si>
  <si>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</si>
  <si>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</si>
  <si>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</si>
  <si>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</si>
  <si>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</si>
  <si>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</si>
  <si>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</si>
  <si>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</si>
  <si>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</si>
  <si>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</si>
  <si>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</si>
  <si>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</si>
  <si>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</si>
  <si>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</si>
  <si>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</si>
  <si>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</si>
  <si>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</si>
  <si>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</si>
  <si>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</si>
  <si>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</si>
  <si>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</si>
  <si>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</si>
  <si>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</si>
  <si>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</si>
  <si>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</si>
  <si>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</si>
  <si>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</si>
  <si>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</si>
  <si>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</si>
  <si>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</si>
  <si>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</si>
  <si>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</si>
  <si>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</si>
  <si>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</si>
  <si>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</si>
  <si>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</si>
  <si>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</si>
  <si>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</si>
  <si>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</si>
  <si>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</si>
  <si>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</si>
  <si>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</si>
  <si>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</si>
  <si>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</si>
  <si>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</si>
  <si>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</si>
  <si>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</si>
  <si>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</si>
  <si>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</si>
  <si>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</si>
  <si>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</si>
  <si>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</si>
  <si>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</si>
  <si>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</si>
  <si>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</si>
  <si>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</si>
  <si>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</si>
  <si>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</si>
  <si>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</si>
  <si>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</si>
  <si>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</si>
  <si>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</si>
  <si>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</si>
  <si>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</si>
  <si>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</si>
  <si>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</si>
  <si>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</si>
  <si>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</si>
  <si>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</si>
  <si>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</si>
  <si>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</si>
  <si>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</si>
  <si>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</si>
  <si>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</si>
  <si>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</si>
  <si>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</si>
  <si>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</si>
  <si>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</si>
  <si>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</si>
  <si>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</si>
  <si>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</si>
  <si>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</si>
  <si>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</si>
  <si>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</si>
  <si>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</si>
  <si>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</si>
  <si>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</si>
  <si>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</si>
  <si>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</si>
  <si>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</si>
  <si>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</si>
  <si>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</si>
  <si>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</si>
  <si>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</si>
  <si>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</si>
  <si>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</si>
  <si>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</si>
  <si>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</si>
  <si>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</si>
  <si>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</si>
  <si>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</si>
  <si>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</si>
  <si>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</si>
  <si>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</si>
  <si>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</si>
  <si>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</si>
  <si>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</si>
  <si>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</si>
  <si>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</si>
  <si>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</si>
  <si>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</si>
  <si>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</si>
  <si>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</si>
  <si>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</si>
  <si>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</si>
  <si>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</si>
  <si>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</si>
  <si>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</si>
  <si>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</si>
  <si>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</si>
  <si>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</si>
  <si>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</si>
  <si>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</si>
  <si>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</si>
  <si>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</si>
  <si>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</si>
  <si>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</si>
  <si>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</si>
  <si>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</si>
  <si>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</si>
  <si>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</si>
  <si>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</si>
  <si>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</si>
  <si>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</si>
  <si>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</si>
  <si>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</si>
  <si>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</si>
  <si>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</si>
  <si>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</si>
  <si>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</si>
  <si>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</si>
  <si>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</si>
  <si>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</si>
  <si>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</si>
  <si>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</si>
  <si>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</si>
  <si>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</si>
  <si>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</si>
  <si>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</si>
  <si>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</si>
  <si>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</si>
  <si>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</si>
  <si>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</si>
  <si>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</si>
  <si>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</si>
  <si>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</si>
  <si>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</si>
  <si>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</si>
  <si>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</si>
  <si>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</si>
  <si>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</si>
  <si>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</si>
  <si>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</si>
  <si>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</si>
  <si>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</si>
  <si>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</si>
  <si>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</si>
  <si>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</si>
  <si>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</si>
  <si>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</si>
  <si>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</si>
  <si>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</si>
  <si>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</si>
  <si>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</si>
  <si>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</si>
  <si>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</si>
  <si>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</si>
  <si>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</si>
  <si>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</si>
  <si>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</si>
  <si>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</si>
  <si>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</si>
  <si>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</si>
  <si>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</si>
  <si>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</si>
  <si>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</si>
  <si>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</si>
  <si>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</si>
  <si>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</si>
  <si>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</si>
  <si>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</si>
  <si>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</si>
  <si>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</si>
  <si>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</si>
  <si>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</si>
  <si>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</si>
  <si>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</si>
  <si>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</si>
  <si>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</si>
  <si>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</si>
  <si>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</si>
  <si>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</si>
  <si>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</si>
  <si>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</si>
  <si>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</si>
  <si>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</si>
  <si>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</si>
  <si>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</si>
  <si>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</si>
  <si>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</si>
  <si>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</si>
  <si>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</si>
  <si>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</si>
  <si>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</si>
  <si>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</si>
  <si>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</si>
  <si>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</si>
  <si>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</si>
  <si>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</si>
  <si>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</si>
  <si>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</si>
  <si>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</si>
  <si>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</si>
  <si>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</si>
  <si>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</si>
  <si>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</si>
  <si>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</si>
  <si>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</si>
  <si>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</si>
  <si>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</si>
  <si>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</si>
  <si>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</si>
  <si>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</si>
  <si>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</si>
  <si>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</si>
  <si>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</si>
  <si>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</si>
  <si>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</si>
  <si>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</si>
  <si>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</si>
  <si>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</si>
  <si>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</si>
  <si>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</si>
  <si>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</si>
  <si>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</si>
  <si>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</si>
  <si>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</si>
  <si>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</si>
  <si>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</si>
  <si>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</si>
  <si>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</si>
  <si>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</si>
  <si>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</si>
  <si>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</si>
  <si>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</si>
  <si>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</si>
  <si>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</si>
  <si>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</si>
  <si>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</si>
  <si>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</si>
  <si>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</si>
  <si>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</si>
  <si>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</si>
  <si>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</si>
  <si>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</si>
  <si>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</si>
  <si>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</si>
  <si>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</si>
  <si>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</si>
  <si>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</si>
  <si>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</si>
  <si>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</si>
  <si>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</si>
  <si>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</si>
  <si>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</si>
  <si>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</si>
  <si>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</si>
  <si>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</si>
  <si>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</si>
  <si>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</si>
  <si>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</si>
  <si>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</si>
  <si>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</si>
  <si>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</si>
  <si>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</si>
  <si>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</si>
  <si>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</si>
  <si>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</si>
  <si>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</si>
  <si>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</si>
  <si>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</si>
  <si>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</si>
  <si>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</si>
  <si>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</si>
  <si>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</si>
  <si>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</si>
  <si>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</si>
  <si>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</si>
  <si>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</si>
  <si>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</si>
  <si>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</si>
  <si>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</si>
  <si>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</si>
  <si>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</si>
  <si>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</si>
  <si>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</si>
  <si>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</si>
  <si>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</si>
  <si>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</si>
  <si>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</si>
  <si>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</si>
  <si>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</si>
  <si>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</si>
  <si>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</si>
  <si>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</si>
  <si>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</si>
  <si>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</si>
  <si>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</si>
  <si>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</si>
  <si>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</si>
  <si>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</si>
  <si>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</si>
  <si>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</si>
  <si>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</si>
  <si>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</si>
  <si>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</si>
  <si>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</si>
  <si>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</si>
  <si>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</si>
  <si>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</si>
  <si>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</si>
  <si>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</si>
  <si>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</si>
  <si>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</si>
  <si>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</si>
  <si>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</si>
  <si>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</si>
  <si>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</si>
  <si>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</si>
  <si>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</si>
  <si>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</si>
  <si>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</si>
  <si>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</si>
  <si>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</si>
  <si>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</si>
  <si>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</si>
  <si>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</si>
  <si>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</si>
  <si>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</si>
  <si>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</si>
  <si>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</si>
  <si>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</si>
  <si>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</si>
  <si>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</si>
  <si>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</si>
  <si>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</si>
  <si>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</si>
  <si>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</si>
  <si>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</si>
  <si>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</si>
  <si>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</si>
  <si>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</si>
  <si>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</si>
  <si>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</si>
  <si>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</si>
  <si>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</si>
  <si>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</si>
  <si>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</si>
  <si>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</si>
  <si>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</si>
  <si>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</si>
  <si>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</si>
  <si>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</si>
  <si>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</si>
  <si>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</si>
  <si>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</si>
  <si>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</si>
  <si>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</si>
  <si>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</si>
  <si>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</si>
  <si>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</si>
  <si>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</si>
  <si>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</si>
  <si>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</si>
  <si>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</si>
  <si>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</si>
  <si>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</si>
  <si>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</si>
  <si>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</si>
  <si>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</si>
  <si>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</si>
  <si>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</si>
  <si>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</si>
  <si>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</si>
  <si>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</si>
  <si>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</si>
  <si>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</si>
  <si>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</si>
  <si>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</si>
  <si>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</si>
  <si>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</si>
  <si>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</si>
  <si>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</si>
  <si>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</si>
  <si>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</si>
  <si>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</si>
  <si>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</si>
  <si>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</si>
  <si>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</si>
  <si>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</si>
  <si>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</si>
  <si>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</si>
  <si>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</si>
  <si>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</si>
  <si>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</si>
  <si>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</si>
  <si>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</si>
  <si>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</si>
  <si>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</si>
  <si>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</si>
  <si>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</si>
  <si>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</si>
  <si>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</si>
  <si>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</si>
  <si>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</si>
  <si>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</si>
  <si>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</si>
  <si>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</si>
  <si>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</si>
  <si>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</si>
  <si>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</si>
  <si>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</si>
  <si>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</si>
  <si>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</si>
  <si>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</si>
  <si>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</si>
  <si>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</si>
  <si>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</si>
  <si>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</si>
  <si>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</si>
  <si>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</si>
  <si>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</si>
  <si>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</si>
  <si>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</si>
  <si>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</si>
  <si>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</si>
  <si>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</si>
  <si>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</si>
  <si>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</si>
  <si>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</si>
  <si>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</si>
  <si>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</si>
  <si>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</si>
  <si>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</si>
  <si>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</si>
  <si>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</si>
  <si>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</si>
  <si>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</si>
  <si>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</si>
  <si>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</si>
  <si>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</si>
  <si>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</si>
  <si>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</si>
  <si>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</si>
  <si>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</si>
  <si>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</si>
  <si>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</si>
  <si>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</si>
  <si>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</si>
  <si>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</si>
  <si>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</si>
  <si>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</si>
  <si>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</si>
  <si>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</si>
  <si>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</si>
  <si>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</si>
  <si>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</si>
  <si>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</si>
  <si>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</si>
  <si>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</si>
  <si>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</si>
  <si>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</si>
  <si>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</si>
  <si>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</si>
  <si>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</si>
  <si>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</si>
  <si>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</si>
  <si>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</si>
  <si>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</si>
  <si>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</si>
  <si>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</si>
  <si>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</si>
  <si>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</si>
  <si>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CENTRAL/STATE GOVT.</t>
  </si>
  <si>
    <t>CENTRAL/STATE PSU</t>
  </si>
  <si>
    <t>PRIVATE</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</si>
  <si>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</si>
  <si>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</si>
  <si>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</si>
  <si>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</si>
  <si>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</si>
  <si>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</si>
  <si>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</si>
  <si>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</si>
  <si>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</si>
  <si>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</si>
  <si>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</si>
  <si>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</si>
  <si>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</si>
  <si>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</si>
  <si>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</si>
  <si>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</si>
  <si>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</si>
  <si>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</si>
  <si>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</si>
  <si>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</si>
  <si>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</si>
  <si>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</si>
  <si>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</si>
  <si>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</si>
  <si>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</si>
  <si>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</si>
  <si>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</si>
  <si>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</si>
  <si>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</si>
  <si>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"B2"</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</si>
  <si>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</si>
  <si>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</si>
  <si>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</si>
  <si>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</si>
  <si>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</si>
  <si>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Balance as at April 01, 2018</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</si>
  <si>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</si>
  <si>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</si>
  <si>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</si>
  <si>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</si>
  <si>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</si>
  <si>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</si>
  <si>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</si>
  <si>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2017-18</t>
  </si>
  <si>
    <t>Accumulated amortisation as at April 1, 2018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</si>
  <si>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</si>
  <si>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</si>
  <si>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</si>
  <si>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</si>
  <si>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</si>
  <si>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</si>
  <si>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</si>
  <si>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</si>
  <si>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</si>
  <si>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</si>
  <si>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</si>
  <si>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</si>
  <si>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</si>
  <si>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</si>
  <si>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</si>
  <si>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</si>
  <si>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</si>
  <si>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</si>
  <si>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</si>
  <si>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</si>
  <si>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</si>
  <si>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</si>
  <si>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</si>
  <si>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</si>
  <si>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</si>
  <si>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</si>
  <si>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</si>
  <si>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</si>
  <si>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</si>
  <si>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</si>
  <si>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</si>
  <si>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</si>
  <si>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</si>
  <si>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</si>
  <si>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</si>
  <si>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</si>
  <si>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</si>
  <si>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</si>
  <si>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</si>
  <si>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</si>
  <si>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</si>
  <si>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</si>
  <si>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</si>
  <si>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</si>
  <si>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</si>
  <si>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</si>
  <si>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</si>
  <si>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</si>
  <si>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</si>
  <si>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</si>
  <si>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</si>
  <si>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</si>
  <si>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</si>
  <si>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</si>
  <si>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</si>
  <si>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</si>
  <si>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</si>
  <si>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</si>
  <si>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</si>
  <si>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</si>
  <si>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</si>
  <si>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</si>
  <si>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</si>
  <si>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</si>
  <si>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</si>
  <si>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</si>
  <si>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</si>
  <si>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</si>
  <si>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Ageing</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</si>
  <si>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</si>
  <si>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</si>
  <si>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</si>
  <si>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</si>
  <si>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</si>
  <si>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</si>
  <si>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</si>
  <si>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</si>
  <si>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</si>
  <si>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</si>
  <si>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</si>
  <si>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</si>
  <si>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</si>
  <si>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</si>
  <si>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</si>
  <si>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</si>
  <si>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</si>
  <si>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</si>
  <si>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</si>
  <si>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</si>
  <si>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</si>
  <si>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</si>
  <si>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</si>
  <si>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</si>
  <si>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</si>
  <si>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</si>
  <si>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</si>
  <si>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</si>
  <si>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</si>
  <si>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</si>
  <si>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</si>
  <si>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</si>
  <si>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</si>
  <si>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</si>
  <si>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</si>
  <si>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</si>
  <si>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</si>
  <si>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</si>
  <si>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</si>
  <si>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</si>
  <si>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</si>
  <si>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</si>
  <si>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</si>
  <si>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</si>
  <si>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</si>
  <si>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</si>
  <si>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</si>
  <si>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</si>
  <si>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</si>
  <si>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</si>
  <si>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</si>
  <si>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</si>
  <si>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</si>
  <si>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</si>
  <si>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</si>
  <si>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</si>
  <si>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</si>
  <si>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</si>
  <si>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</si>
  <si>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</si>
  <si>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</si>
  <si>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</si>
  <si>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</si>
  <si>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</si>
  <si>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</si>
  <si>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</si>
  <si>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</si>
  <si>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</si>
  <si>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</si>
  <si>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</si>
  <si>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</si>
  <si>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</si>
  <si>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</si>
  <si>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</si>
  <si>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</si>
  <si>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</si>
  <si>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</si>
  <si>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</si>
  <si>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</si>
  <si>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</si>
  <si>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</si>
  <si>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</si>
  <si>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</si>
  <si>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</si>
  <si>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</si>
  <si>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</si>
  <si>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</si>
  <si>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</si>
  <si>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</si>
  <si>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</si>
  <si>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</si>
  <si>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</si>
  <si>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</si>
  <si>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</si>
  <si>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</si>
  <si>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</si>
  <si>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</si>
  <si>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</si>
  <si>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</si>
  <si>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</si>
  <si>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</si>
  <si>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</si>
  <si>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</si>
  <si>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</si>
  <si>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</si>
  <si>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</si>
  <si>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</si>
  <si>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</si>
  <si>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</si>
  <si>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</si>
  <si>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</si>
  <si>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</si>
  <si>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</si>
  <si>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</si>
  <si>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</si>
  <si>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</si>
  <si>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</si>
  <si>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</si>
  <si>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</si>
  <si>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</si>
  <si>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</si>
  <si>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</si>
  <si>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</si>
  <si>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</si>
  <si>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</si>
  <si>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</si>
  <si>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</si>
  <si>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</si>
  <si>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</si>
  <si>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</si>
  <si>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</si>
  <si>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</si>
  <si>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</si>
  <si>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</si>
  <si>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</si>
  <si>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</si>
  <si>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</si>
  <si>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</si>
  <si>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</si>
  <si>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</si>
  <si>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</si>
  <si>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</si>
  <si>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</si>
  <si>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</si>
  <si>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</si>
  <si>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</si>
  <si>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</si>
  <si>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</si>
  <si>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</si>
  <si>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</si>
  <si>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</si>
  <si>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</si>
  <si>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</si>
  <si>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</si>
  <si>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</si>
  <si>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</si>
  <si>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</si>
  <si>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</si>
  <si>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</si>
  <si>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</si>
  <si>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</si>
  <si>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</si>
  <si>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</si>
  <si>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</si>
  <si>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</si>
  <si>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</si>
  <si>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</si>
  <si>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</si>
  <si>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</si>
  <si>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</si>
  <si>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</si>
  <si>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</si>
  <si>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</si>
  <si>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</si>
  <si>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</si>
  <si>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</si>
  <si>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</si>
  <si>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</si>
  <si>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</si>
  <si>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</si>
  <si>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</si>
  <si>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</si>
  <si>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</si>
  <si>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</si>
  <si>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</si>
  <si>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</si>
  <si>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</si>
  <si>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</si>
  <si>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</si>
  <si>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</si>
  <si>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</si>
  <si>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</si>
  <si>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</si>
  <si>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</si>
  <si>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</si>
  <si>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</si>
  <si>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</si>
  <si>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</si>
  <si>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</si>
  <si>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</si>
  <si>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</si>
  <si>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</si>
  <si>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</si>
  <si>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</si>
  <si>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</si>
  <si>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</si>
  <si>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</si>
  <si>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</si>
  <si>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</si>
  <si>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</si>
  <si>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</si>
  <si>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</si>
  <si>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</si>
  <si>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</si>
  <si>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</si>
  <si>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</si>
  <si>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</si>
  <si>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</si>
  <si>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</si>
  <si>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</si>
  <si>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</si>
  <si>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</si>
  <si>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</si>
  <si>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</si>
  <si>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</si>
  <si>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</si>
  <si>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</si>
  <si>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</si>
  <si>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</si>
  <si>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</si>
  <si>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</si>
  <si>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</si>
  <si>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</si>
  <si>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</si>
  <si>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</si>
  <si>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</si>
  <si>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</si>
  <si>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</si>
  <si>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</si>
  <si>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</si>
  <si>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</si>
  <si>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</si>
  <si>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</si>
  <si>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</si>
  <si>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</si>
  <si>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</si>
  <si>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</si>
  <si>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</si>
  <si>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</si>
  <si>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</si>
  <si>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</si>
  <si>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</si>
  <si>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</si>
  <si>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</si>
  <si>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</si>
  <si>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</si>
  <si>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</si>
  <si>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</si>
  <si>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</si>
  <si>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</si>
  <si>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</si>
  <si>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</si>
  <si>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</si>
  <si>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</si>
  <si>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</si>
  <si>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</si>
  <si>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</si>
  <si>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</si>
  <si>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</si>
  <si>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</si>
  <si>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</si>
  <si>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</si>
  <si>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</si>
  <si>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</si>
  <si>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</si>
  <si>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</si>
  <si>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</si>
  <si>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</si>
  <si>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</si>
  <si>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</si>
  <si>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</si>
  <si>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</si>
  <si>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</si>
  <si>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</si>
  <si>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</si>
  <si>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</si>
  <si>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</si>
  <si>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</si>
  <si>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</si>
  <si>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</si>
  <si>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</si>
  <si>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</si>
  <si>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</si>
  <si>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</si>
  <si>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</si>
  <si>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</si>
  <si>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</si>
  <si>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</si>
  <si>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</si>
  <si>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</si>
  <si>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</si>
  <si>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</si>
  <si>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</si>
  <si>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</si>
  <si>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</si>
  <si>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</si>
  <si>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</si>
  <si>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</si>
  <si>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</si>
  <si>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</si>
  <si>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</si>
  <si>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</si>
  <si>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</si>
  <si>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</si>
  <si>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</si>
  <si>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</si>
  <si>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</si>
  <si>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</si>
  <si>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</si>
  <si>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</si>
  <si>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</si>
  <si>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</si>
  <si>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</si>
  <si>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</si>
  <si>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</si>
  <si>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</si>
  <si>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</si>
  <si>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</si>
  <si>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</si>
  <si>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</si>
  <si>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</si>
  <si>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</si>
  <si>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</si>
  <si>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</si>
  <si>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</si>
  <si>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</si>
  <si>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</si>
  <si>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</si>
  <si>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</si>
  <si>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</si>
  <si>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</si>
  <si>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</si>
  <si>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</si>
  <si>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</si>
  <si>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</si>
  <si>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</si>
  <si>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</si>
  <si>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</si>
  <si>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</si>
  <si>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</si>
  <si>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</si>
  <si>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</si>
  <si>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</si>
  <si>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</si>
  <si>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</si>
  <si>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</si>
  <si>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</si>
  <si>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</si>
  <si>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</si>
  <si>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</si>
  <si>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</si>
  <si>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</si>
  <si>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</si>
  <si>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</si>
  <si>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</si>
  <si>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</si>
  <si>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</si>
  <si>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</si>
  <si>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</si>
  <si>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</si>
  <si>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</si>
  <si>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</si>
  <si>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</si>
  <si>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</si>
  <si>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</si>
  <si>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</si>
  <si>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</si>
  <si>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</si>
  <si>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</si>
  <si>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</si>
  <si>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</si>
  <si>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</si>
  <si>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</si>
  <si>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</si>
  <si>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</si>
  <si>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</si>
  <si>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</si>
  <si>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</si>
  <si>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</si>
  <si>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</si>
  <si>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</si>
  <si>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</si>
  <si>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</si>
  <si>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</si>
  <si>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</si>
  <si>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</si>
  <si>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</si>
  <si>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</si>
  <si>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</si>
  <si>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</si>
  <si>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</si>
  <si>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</si>
  <si>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</si>
  <si>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</si>
  <si>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</si>
  <si>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</si>
  <si>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</si>
  <si>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</si>
  <si>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</si>
  <si>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</si>
  <si>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</si>
  <si>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</si>
  <si>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</si>
  <si>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</si>
  <si>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</si>
  <si>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</si>
  <si>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</si>
  <si>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</si>
  <si>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</si>
  <si>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</si>
  <si>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</si>
  <si>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</si>
  <si>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</si>
  <si>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</si>
  <si>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</si>
  <si>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</si>
  <si>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</si>
  <si>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</si>
  <si>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</si>
  <si>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</si>
  <si>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</si>
  <si>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</si>
  <si>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</si>
  <si>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</si>
  <si>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</si>
  <si>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</si>
  <si>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</si>
  <si>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</si>
  <si>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</si>
  <si>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</si>
  <si>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</si>
  <si>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</si>
  <si>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</si>
  <si>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</si>
  <si>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</si>
  <si>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</si>
  <si>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</si>
  <si>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</si>
  <si>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</si>
  <si>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</si>
  <si>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</si>
  <si>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</si>
  <si>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</si>
  <si>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</si>
  <si>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</si>
  <si>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</si>
  <si>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</si>
  <si>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</si>
  <si>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</si>
  <si>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</si>
  <si>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</si>
  <si>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</si>
  <si>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</si>
  <si>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</si>
  <si>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</si>
  <si>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</si>
  <si>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</si>
  <si>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</si>
  <si>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</si>
  <si>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</si>
  <si>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</si>
  <si>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</si>
  <si>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</si>
  <si>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</si>
  <si>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</si>
  <si>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</si>
  <si>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</si>
  <si>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</si>
  <si>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</si>
  <si>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</si>
  <si>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</si>
  <si>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</si>
  <si>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</si>
  <si>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</si>
  <si>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</si>
  <si>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</si>
  <si>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</si>
  <si>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</si>
  <si>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</si>
  <si>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</si>
  <si>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</si>
  <si>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</si>
  <si>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</si>
  <si>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</si>
  <si>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</si>
  <si>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</si>
  <si>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</si>
  <si>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</si>
  <si>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</si>
  <si>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</si>
  <si>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</si>
  <si>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</si>
  <si>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</si>
  <si>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</si>
  <si>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</si>
  <si>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</si>
  <si>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</si>
  <si>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</si>
  <si>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</si>
  <si>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</si>
  <si>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</si>
  <si>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</si>
  <si>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</si>
  <si>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</si>
  <si>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</si>
  <si>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</si>
  <si>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</si>
  <si>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</si>
  <si>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</si>
  <si>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</si>
  <si>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</si>
  <si>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</si>
  <si>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</si>
  <si>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</si>
  <si>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</si>
  <si>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</si>
  <si>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</si>
  <si>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</si>
  <si>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</si>
  <si>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</si>
  <si>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</si>
  <si>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</si>
  <si>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</si>
  <si>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</si>
  <si>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</si>
  <si>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</si>
  <si>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</si>
  <si>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</si>
  <si>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</si>
  <si>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</si>
  <si>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</si>
  <si>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</si>
  <si>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</si>
  <si>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</si>
  <si>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</si>
  <si>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</si>
  <si>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</si>
  <si>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</si>
  <si>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</si>
  <si>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</si>
  <si>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</si>
  <si>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</si>
  <si>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</si>
  <si>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</si>
  <si>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</si>
  <si>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</si>
  <si>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</si>
  <si>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</si>
  <si>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</si>
  <si>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</si>
  <si>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</si>
  <si>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</si>
  <si>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</si>
  <si>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</si>
  <si>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</si>
  <si>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</si>
  <si>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</si>
  <si>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</si>
  <si>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</si>
  <si>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</si>
  <si>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</si>
  <si>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</si>
  <si>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</si>
  <si>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</si>
  <si>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</si>
  <si>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</si>
  <si>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</si>
  <si>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</si>
  <si>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</si>
  <si>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</si>
  <si>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</si>
  <si>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</si>
  <si>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</si>
  <si>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</si>
  <si>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</si>
  <si>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</si>
  <si>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</si>
  <si>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</si>
  <si>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</si>
  <si>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</si>
  <si>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</si>
  <si>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</si>
  <si>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</si>
  <si>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</si>
  <si>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</si>
  <si>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</si>
  <si>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</si>
  <si>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</si>
  <si>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(ii) Tax related to earlier Periods</t>
  </si>
  <si>
    <t>Profit for the Period from continuing operations</t>
  </si>
  <si>
    <t>Profit for the Period (A)</t>
  </si>
  <si>
    <t>Total Comprehensive Income for the Period (A+B)</t>
  </si>
  <si>
    <t>Additions/
Adjustments during the Period</t>
  </si>
  <si>
    <t>Capitalized during the Period</t>
  </si>
  <si>
    <t>Balance as at April 01, 2019</t>
  </si>
  <si>
    <t>Gross carrying value as at April 1, 2019</t>
  </si>
  <si>
    <t>Accumulated depreciation as at April 1, 2019</t>
  </si>
  <si>
    <t>Accummulated Impairment as at April 1, 2019</t>
  </si>
  <si>
    <t>Accumulated amortisation as at April 1, 2019</t>
  </si>
  <si>
    <t>Deemed Cost as at April 1, 2018</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</si>
  <si>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</si>
  <si>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</si>
  <si>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</si>
  <si>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</si>
  <si>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</si>
  <si>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</si>
  <si>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</si>
  <si>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</si>
  <si>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</si>
  <si>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</si>
  <si>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</si>
  <si>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</si>
  <si>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</si>
  <si>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</si>
  <si>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</si>
  <si>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</si>
  <si>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</si>
  <si>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</si>
  <si>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</si>
  <si>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</si>
  <si>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</si>
  <si>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</si>
  <si>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</si>
  <si>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</si>
  <si>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</si>
  <si>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</si>
  <si>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</si>
  <si>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</si>
  <si>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</si>
  <si>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</si>
  <si>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</si>
  <si>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</si>
  <si>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</si>
  <si>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</si>
  <si>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</si>
  <si>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</si>
  <si>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</si>
  <si>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</si>
  <si>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</si>
  <si>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</si>
  <si>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</si>
  <si>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</si>
  <si>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</si>
  <si>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</si>
  <si>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</si>
  <si>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</si>
  <si>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</si>
  <si>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</si>
  <si>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</si>
  <si>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</si>
  <si>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</si>
  <si>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</si>
  <si>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</si>
  <si>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</si>
  <si>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</si>
  <si>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</si>
  <si>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</si>
  <si>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</si>
  <si>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</si>
  <si>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</si>
  <si>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</si>
  <si>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</si>
  <si>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</si>
  <si>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</si>
  <si>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</si>
  <si>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</si>
  <si>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</si>
  <si>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</si>
  <si>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</si>
  <si>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</si>
  <si>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</si>
  <si>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</si>
  <si>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</si>
  <si>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</si>
  <si>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</si>
  <si>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</si>
  <si>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</si>
  <si>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</si>
  <si>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</si>
  <si>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</si>
  <si>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</si>
  <si>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</si>
  <si>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</si>
  <si>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</si>
  <si>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</si>
  <si>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</si>
  <si>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</si>
  <si>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</si>
  <si>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</si>
  <si>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</si>
  <si>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</si>
  <si>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</si>
  <si>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</si>
  <si>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</si>
  <si>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</si>
  <si>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</si>
  <si>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</si>
  <si>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</si>
  <si>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</si>
  <si>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</si>
  <si>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</si>
  <si>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</si>
  <si>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</si>
  <si>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</si>
  <si>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</si>
  <si>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</si>
  <si>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</si>
  <si>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</si>
  <si>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</si>
  <si>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</si>
  <si>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</si>
  <si>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</si>
  <si>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</si>
  <si>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</si>
  <si>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</si>
  <si>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</si>
  <si>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</si>
  <si>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</si>
  <si>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</si>
  <si>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</si>
  <si>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</si>
  <si>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</si>
  <si>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</si>
  <si>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</si>
  <si>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</si>
  <si>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</si>
  <si>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</si>
  <si>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</si>
  <si>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</si>
  <si>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</si>
  <si>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</si>
  <si>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</si>
  <si>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</si>
  <si>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</si>
  <si>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</si>
  <si>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</si>
  <si>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</si>
  <si>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</si>
  <si>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</si>
  <si>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</si>
  <si>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</si>
  <si>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</si>
  <si>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</si>
  <si>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</si>
  <si>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</si>
  <si>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</si>
  <si>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</si>
  <si>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</si>
  <si>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</si>
  <si>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</si>
  <si>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</si>
  <si>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</si>
  <si>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</si>
  <si>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</si>
  <si>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</si>
  <si>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</si>
  <si>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</si>
  <si>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</si>
  <si>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</si>
  <si>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</si>
  <si>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</si>
  <si>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</si>
  <si>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</si>
  <si>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</si>
  <si>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</si>
  <si>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</si>
  <si>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</si>
  <si>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</si>
  <si>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</si>
  <si>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</si>
  <si>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</si>
  <si>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</si>
  <si>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</si>
  <si>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</si>
  <si>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</si>
  <si>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</si>
  <si>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</si>
  <si>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</si>
  <si>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</si>
  <si>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</si>
  <si>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</si>
  <si>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</si>
  <si>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</si>
  <si>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</si>
  <si>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</si>
  <si>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</si>
  <si>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</si>
  <si>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</si>
  <si>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</si>
  <si>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</si>
  <si>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</si>
  <si>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</si>
  <si>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</si>
  <si>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</si>
  <si>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</si>
  <si>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</si>
  <si>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</si>
  <si>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</si>
  <si>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</si>
  <si>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</si>
  <si>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</si>
  <si>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</si>
  <si>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</si>
  <si>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</si>
  <si>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</si>
  <si>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</si>
  <si>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</si>
  <si>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</si>
  <si>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</si>
  <si>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</si>
  <si>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</si>
  <si>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</si>
  <si>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</si>
  <si>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</si>
  <si>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</si>
  <si>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DETAILS OF CONTINGENT LIABILITY NOT PROVIDED FOR AS ON 30.06.2019</t>
  </si>
  <si>
    <t>AS ON 30.06.2019</t>
  </si>
  <si>
    <t>ADDITION/ (DELETION) DURING THE PERIOD</t>
  </si>
  <si>
    <t>CLOSING BALANCE as on 30.06.2019</t>
  </si>
  <si>
    <t>OPENING BALANCE as on 01.04.2019</t>
  </si>
  <si>
    <t>OPENING BALANCE AS ON 01.04.2019</t>
  </si>
  <si>
    <t>2019-20</t>
  </si>
  <si>
    <t xml:space="preserve"> Trade Payable (Others)</t>
  </si>
  <si>
    <t>Trade payable to Micro, Small &amp; Medium Enterprises (MSME) are to be reported seperately on the face of the Balance Sheet</t>
  </si>
  <si>
    <t>Exceptional Items-Expense/(Income)</t>
  </si>
  <si>
    <t>Gross carrying value as at April 01,2019</t>
  </si>
  <si>
    <t>Accumulated depreciation as at April 01,2019</t>
  </si>
  <si>
    <t>As on April 01,2019</t>
  </si>
  <si>
    <t>Gross carrying value as at 
April 01,2018</t>
  </si>
  <si>
    <t>Accumulated depreciation as at April 01,2018</t>
  </si>
  <si>
    <t>As on April 01,2018</t>
  </si>
  <si>
    <t>31.03.2019 (Audited)</t>
  </si>
  <si>
    <t>Details of performance in terms of MOU FROM 01.04.2019 TO 30.06.2019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</si>
  <si>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</si>
  <si>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</si>
  <si>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</si>
  <si>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</si>
  <si>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</si>
  <si>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</si>
  <si>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</si>
  <si>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</si>
  <si>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</si>
  <si>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</si>
  <si>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</si>
  <si>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Opening Balance as on 01.04.2019 should match with figures reported in the audited accounts as on 31.03.2019</t>
  </si>
  <si>
    <t>Premium/Deposit paid  by STC</t>
  </si>
  <si>
    <t>(Annexure-IX)</t>
  </si>
  <si>
    <t>(Annexure -X)</t>
  </si>
  <si>
    <t>(e) Other Current Assets held for Disposal</t>
  </si>
  <si>
    <t xml:space="preserve">     (ii) Trade payables - MSME</t>
  </si>
  <si>
    <t xml:space="preserve">Financial year since overdue </t>
  </si>
  <si>
    <t>Recovery made since becoming overdue</t>
  </si>
  <si>
    <t>Status of the case (Disputed/ Litigation/ Undisputed)</t>
  </si>
  <si>
    <t>Amount in Dispute/ Litigation</t>
  </si>
  <si>
    <t>Name of Party shown as Receivables against which Corresponding credit available</t>
  </si>
  <si>
    <t>Balance Sheet as at Sep  30, 2019</t>
  </si>
  <si>
    <t>As at 
Sep 30, 2019</t>
  </si>
  <si>
    <t>As at 
Sep 30, 2018</t>
  </si>
  <si>
    <t>Statement of Profit and Loss for the Period ended Sep 30, 2019</t>
  </si>
  <si>
    <t>Period Ended
 Sep 30, 2019</t>
  </si>
  <si>
    <t>Period Ended 
Sep 30, 2018</t>
  </si>
  <si>
    <t>Notes to accounts for the Period ended Sep 30, 2019</t>
  </si>
  <si>
    <t>For the Period ended Sep 30, 2019</t>
  </si>
  <si>
    <t>Gross carrying value as at Sep 30, 2019</t>
  </si>
  <si>
    <t>Accumulated depreciation as at Sep 30, 2019</t>
  </si>
  <si>
    <t>As at Sep 30, 2019</t>
  </si>
  <si>
    <t>Carrying Value as at Sep 30, 2019</t>
  </si>
  <si>
    <t>For the Period ended Sep 30, 2018</t>
  </si>
  <si>
    <t>Gross carrying value as at Sep 30, 2018</t>
  </si>
  <si>
    <t>Accumulated depreciation as at Sep 30, 2018</t>
  </si>
  <si>
    <t>As at Sep 30, 2018</t>
  </si>
  <si>
    <t>Carrying Value as at Sep 30, 2018</t>
  </si>
  <si>
    <t>Balance as at Sep 30, 2019</t>
  </si>
  <si>
    <t>Balance as at Sep 30, 2018</t>
  </si>
  <si>
    <t>Accummulated Impairment as at Sep 30, 2019</t>
  </si>
  <si>
    <t>Accummulated Impairment as at Sep 30, 2018</t>
  </si>
  <si>
    <t>for the Period ended
Sep 30, 2019</t>
  </si>
  <si>
    <t>for the Period ended
Sep 30, 2018</t>
  </si>
  <si>
    <t>Accumulated amortisation as at Sep 30, 2019</t>
  </si>
  <si>
    <t>Accumulated amortisation as at Sep 30, 2018</t>
  </si>
  <si>
    <t>As at 
 Sep 30, 2018</t>
  </si>
  <si>
    <t>As at  
Sep 30, 2018</t>
  </si>
  <si>
    <t>FOR THE PERIOD ENDED Sep 30, 2019</t>
  </si>
  <si>
    <t>AS ON 30.09.2019</t>
  </si>
  <si>
    <t>(A) DETAILS OF FOREIGN EXCHANGE EXPOSURE FOR THE QUARTER ENDED 30.09.2019</t>
  </si>
  <si>
    <t>(B) DETAILS OF MATERIAL DEFAULTS IN FINANCIAL OBLIGATIONS TO AND BY THE COMPANY, OR SUBSTANTIAL NON PAYMENT FOR GOODS SOLD BY THE COMPANY FOR THE QUARTER ENDED 30.09.2019</t>
  </si>
  <si>
    <t>( c ) DETAILS OF FOREIGN EXCHANGE EXPOSURE AS ON 30.09.2019 ( full value in foreign currency)</t>
  </si>
  <si>
    <t>(D ) DETAILS OF FOREIGN EXCHANGE EXPOSURE AS ON 30.09.2019 (Full value in Foreign currency) as per RBI instruction</t>
  </si>
  <si>
    <t>As at 30.09.2019</t>
  </si>
  <si>
    <t>As at 30.09.2018</t>
  </si>
  <si>
    <t>30.09.2019</t>
  </si>
  <si>
    <t>Compliance of Internal Financial Control for the period ended 30.09.2019</t>
  </si>
  <si>
    <r>
      <t xml:space="preserve">Accounts have been prepared as per the accounting policy </t>
    </r>
    <r>
      <rPr>
        <sz val="10"/>
        <color rgb="FFFF0000"/>
        <rFont val="Arial Unicode MS"/>
        <family val="2"/>
      </rPr>
      <t>2018-19</t>
    </r>
    <r>
      <rPr>
        <sz val="10"/>
        <rFont val="Arial Unicode MS"/>
        <family val="2"/>
      </rPr>
      <t>.</t>
    </r>
  </si>
  <si>
    <t>DETAILS OF FRAUD NOTICED FOR THE PERIOD FROM 01.04.2019 TO 30.09.2019</t>
  </si>
  <si>
    <t>Certified that the Unaudited Financial Results (Reviewed) for the Six months ended on 30.09.2019 do not contain any false or misleading statements or figures and do not omit any material fact which may make the statements or figures contained therein misleading.</t>
  </si>
  <si>
    <t>DETAILS OF TAX DEDUCTED AT SOURCE ON RENTAL, INTEREST INCOME ETC. FROM 01.04.2019-30.09.2019</t>
  </si>
  <si>
    <t>STATEMENT SHOWING OVERHEAD EXPENDITURE FOR THE PERIOD ENDED 30.09.2019</t>
  </si>
  <si>
    <t>Actual up to Sep'19</t>
  </si>
  <si>
    <t>Details of Trade Receivables as on 30.09.2019</t>
  </si>
  <si>
    <t>Amount outstanding as per books of account as on last day of Sep 2019</t>
  </si>
  <si>
    <t>Ageing of outstanding as per books of account as on last day of Sep 2019 as reported in A</t>
  </si>
  <si>
    <t>Amount Overdue as on last day of reporting month Sep 2019 out of A</t>
  </si>
  <si>
    <t>Details of Loans &amp; Advances as on 30.09.2019</t>
  </si>
  <si>
    <t>Details of Claims Recoverable as on 30.09.2019</t>
  </si>
  <si>
    <t>Details of Deposits/ Security Deposits as on 30.09.2019</t>
  </si>
  <si>
    <t>STATEMENT OF TRADE PAYABLES AS ON Sep 2019</t>
  </si>
  <si>
    <t>STATEMENT OF OTHER PAYABLES AS ON Sep 2019</t>
  </si>
</sst>
</file>

<file path=xl/styles.xml><?xml version="1.0" encoding="utf-8"?>
<styleSheet xmlns="http://schemas.openxmlformats.org/spreadsheetml/2006/main">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90">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u/>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color rgb="FF000000"/>
      <name val="Calibri"/>
      <family val="2"/>
      <charset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5"/>
      <color theme="1"/>
      <name val="Calibri"/>
      <family val="2"/>
      <scheme val="minor"/>
    </font>
    <font>
      <sz val="12"/>
      <name val="Arial"/>
      <family val="2"/>
      <charset val="1"/>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
      <sz val="10"/>
      <color rgb="FFFF0000"/>
      <name val="Arial Unicode MS"/>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7">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6"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2" fillId="0" borderId="0" applyFill="0" applyProtection="0"/>
    <xf numFmtId="0" fontId="72" fillId="0" borderId="0" applyFill="0" applyProtection="0"/>
    <xf numFmtId="165" fontId="27" fillId="0" borderId="0" applyFont="0" applyFill="0" applyBorder="0" applyAlignment="0" applyProtection="0"/>
    <xf numFmtId="0" fontId="86" fillId="0" borderId="0" applyNumberFormat="0" applyFill="0" applyBorder="0" applyAlignment="0" applyProtection="0"/>
    <xf numFmtId="0" fontId="4" fillId="0" borderId="0"/>
    <xf numFmtId="0" fontId="87" fillId="0" borderId="0"/>
    <xf numFmtId="0" fontId="88" fillId="0" borderId="0" applyNumberFormat="0" applyFill="0" applyBorder="0" applyAlignment="0" applyProtection="0"/>
    <xf numFmtId="0" fontId="89" fillId="0" borderId="0"/>
    <xf numFmtId="175" fontId="90" fillId="0" borderId="0" applyFont="0" applyFill="0" applyBorder="0" applyAlignment="0" applyProtection="0"/>
    <xf numFmtId="0" fontId="4" fillId="0" borderId="0"/>
    <xf numFmtId="0" fontId="91" fillId="0" borderId="0"/>
    <xf numFmtId="0" fontId="92" fillId="0" borderId="0"/>
    <xf numFmtId="176" fontId="90" fillId="0" borderId="0" applyFont="0" applyFill="0" applyBorder="0" applyAlignment="0" applyProtection="0"/>
    <xf numFmtId="177" fontId="90" fillId="0" borderId="0" applyFont="0" applyFill="0" applyBorder="0" applyAlignment="0" applyProtection="0"/>
    <xf numFmtId="38" fontId="93" fillId="0" borderId="0" applyFont="0" applyFill="0" applyBorder="0" applyAlignment="0" applyProtection="0"/>
    <xf numFmtId="0" fontId="4" fillId="0" borderId="0"/>
    <xf numFmtId="44" fontId="4" fillId="0" borderId="0" applyFont="0" applyFill="0" applyBorder="0" applyAlignment="0" applyProtection="0"/>
    <xf numFmtId="178" fontId="94" fillId="0" borderId="0" applyFont="0" applyFill="0" applyBorder="0" applyAlignment="0" applyProtection="0"/>
    <xf numFmtId="43" fontId="4" fillId="0" borderId="0" applyFont="0" applyFill="0" applyBorder="0" applyAlignment="0" applyProtection="0"/>
    <xf numFmtId="0" fontId="95" fillId="0" borderId="0" applyNumberFormat="0" applyFill="0" applyBorder="0" applyAlignment="0" applyProtection="0">
      <alignment vertical="top"/>
      <protection locked="0"/>
    </xf>
    <xf numFmtId="41" fontId="4" fillId="0" borderId="0" applyFont="0" applyFill="0" applyBorder="0" applyAlignment="0" applyProtection="0"/>
    <xf numFmtId="179" fontId="96" fillId="0" borderId="0" applyFont="0" applyFill="0" applyBorder="0" applyAlignment="0" applyProtection="0"/>
    <xf numFmtId="9" fontId="97" fillId="0" borderId="0" applyFont="0" applyFill="0" applyBorder="0" applyAlignment="0" applyProtection="0"/>
    <xf numFmtId="0" fontId="98" fillId="0" borderId="0"/>
    <xf numFmtId="179" fontId="99"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100"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101"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101" fillId="0" borderId="0" applyFont="0" applyFill="0" applyBorder="0" applyAlignment="0" applyProtection="0"/>
    <xf numFmtId="186" fontId="4" fillId="0" borderId="0" applyFont="0" applyFill="0" applyBorder="0" applyAlignment="0" applyProtection="0"/>
    <xf numFmtId="187" fontId="101" fillId="0" borderId="0" applyFont="0" applyFill="0" applyBorder="0" applyAlignment="0" applyProtection="0"/>
    <xf numFmtId="187" fontId="101"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101"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2" fillId="0" borderId="0"/>
    <xf numFmtId="0" fontId="103" fillId="0" borderId="0"/>
    <xf numFmtId="179" fontId="99" fillId="0" borderId="0" applyFont="0" applyFill="0" applyBorder="0" applyAlignment="0" applyProtection="0"/>
    <xf numFmtId="38" fontId="104"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9"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5"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4" fillId="0" borderId="0" applyFont="0" applyFill="0" applyBorder="0" applyAlignment="0" applyProtection="0"/>
    <xf numFmtId="179" fontId="99" fillId="0" borderId="0" applyFont="0" applyFill="0" applyBorder="0" applyAlignment="0" applyProtection="0"/>
    <xf numFmtId="197" fontId="99"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101"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82" fontId="4" fillId="0" borderId="0" applyFont="0" applyFill="0" applyBorder="0" applyAlignment="0" applyProtection="0"/>
    <xf numFmtId="184" fontId="101" fillId="0" borderId="0" applyFont="0" applyFill="0" applyBorder="0" applyAlignment="0" applyProtection="0"/>
    <xf numFmtId="184" fontId="101"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101"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194" fontId="4" fillId="0" borderId="0" applyFont="0" applyFill="0" applyBorder="0" applyAlignment="0" applyProtection="0"/>
    <xf numFmtId="195" fontId="101" fillId="0" borderId="0" applyFont="0" applyFill="0" applyBorder="0" applyAlignment="0" applyProtection="0"/>
    <xf numFmtId="195" fontId="101"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101"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3"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101"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0" fontId="100" fillId="42" borderId="0" applyNumberFormat="0" applyBorder="0" applyAlignment="0" applyProtection="0"/>
    <xf numFmtId="207" fontId="4" fillId="0" borderId="0" applyFont="0" applyFill="0" applyBorder="0" applyAlignment="0" applyProtection="0"/>
    <xf numFmtId="208" fontId="101" fillId="0" borderId="0" applyFont="0" applyFill="0" applyBorder="0" applyAlignment="0" applyProtection="0"/>
    <xf numFmtId="208" fontId="101"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101"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3"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101"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16" fontId="4" fillId="0" borderId="0" applyFont="0" applyFill="0" applyBorder="0" applyAlignment="0" applyProtection="0"/>
    <xf numFmtId="217" fontId="101" fillId="0" borderId="0" applyFont="0" applyFill="0" applyBorder="0" applyAlignment="0" applyProtection="0"/>
    <xf numFmtId="217" fontId="101"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101"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33"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6"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101"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101"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101" fillId="0" borderId="0" applyFont="0" applyFill="0" applyBorder="0" applyAlignment="0" applyProtection="0"/>
    <xf numFmtId="236" fontId="4" fillId="0" borderId="0" applyFont="0" applyFill="0" applyBorder="0" applyAlignment="0" applyProtection="0"/>
    <xf numFmtId="206" fontId="101" fillId="0" borderId="0" applyFont="0" applyFill="0" applyBorder="0" applyAlignment="0" applyProtection="0"/>
    <xf numFmtId="206"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227" fontId="10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5" fillId="0" borderId="0">
      <alignment vertical="top"/>
    </xf>
    <xf numFmtId="0" fontId="105"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6" fillId="0" borderId="0"/>
    <xf numFmtId="198" fontId="99" fillId="0" borderId="0" applyFont="0" applyFill="0" applyBorder="0" applyAlignment="0" applyProtection="0"/>
    <xf numFmtId="237" fontId="4" fillId="0" borderId="0">
      <alignment horizontal="center" wrapText="1"/>
    </xf>
    <xf numFmtId="0" fontId="107" fillId="0" borderId="0"/>
    <xf numFmtId="0" fontId="108" fillId="44" borderId="0"/>
    <xf numFmtId="0" fontId="109" fillId="45" borderId="52" applyFont="0" applyFill="0" applyAlignment="0">
      <alignment vertical="center" wrapText="1"/>
    </xf>
    <xf numFmtId="9" fontId="110" fillId="0" borderId="0" applyFont="0" applyFill="0" applyBorder="0" applyAlignment="0" applyProtection="0"/>
    <xf numFmtId="0" fontId="111" fillId="44" borderId="0"/>
    <xf numFmtId="0" fontId="27" fillId="16" borderId="0" applyNumberFormat="0" applyBorder="0" applyAlignment="0" applyProtection="0"/>
    <xf numFmtId="0" fontId="72" fillId="4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113" fillId="48" borderId="0" applyNumberFormat="0" applyFont="0" applyBorder="0" applyAlignment="0" applyProtection="0"/>
    <xf numFmtId="0" fontId="114"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9"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5" fillId="0" borderId="0" applyFont="0" applyFill="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190"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189"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188" fontId="115" fillId="0" borderId="0" applyFont="0" applyFill="0" applyBorder="0" applyAlignment="0" applyProtection="0"/>
    <xf numFmtId="0" fontId="117"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6"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8" fillId="0" borderId="0" applyFont="0" applyFill="0" applyBorder="0" applyAlignment="0" applyProtection="0"/>
    <xf numFmtId="4" fontId="104" fillId="50" borderId="0" applyNumberFormat="0" applyProtection="0">
      <alignment horizontal="right" vertical="center"/>
    </xf>
    <xf numFmtId="184" fontId="118"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0" borderId="0" applyNumberFormat="0" applyFill="0" applyProtection="0">
      <alignment horizontal="left" vertical="center" wrapText="1"/>
    </xf>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183" fontId="11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0" borderId="0" applyNumberFormat="0" applyAlignment="0" applyProtection="0"/>
    <xf numFmtId="43" fontId="107"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2" fillId="0" borderId="0" applyFont="0" applyFill="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43" fontId="107" fillId="0" borderId="0" applyFont="0" applyFill="0" applyBorder="0" applyAlignment="0" applyProtection="0"/>
    <xf numFmtId="0" fontId="27" fillId="4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43" fontId="107" fillId="0" borderId="0" applyFont="0" applyFill="0" applyBorder="0" applyAlignment="0" applyProtection="0"/>
    <xf numFmtId="43" fontId="107"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7"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0" fontId="27" fillId="16" borderId="0" applyNumberFormat="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120" fillId="51" borderId="53" applyNumberFormat="0" applyFont="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165" fontId="112"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48" borderId="0" applyNumberFormat="0" applyFont="0" applyBorder="0" applyAlignment="0" applyProtection="0"/>
    <xf numFmtId="0" fontId="113" fillId="48" borderId="0" applyNumberFormat="0" applyFont="0" applyBorder="0" applyAlignment="0" applyProtection="0"/>
    <xf numFmtId="0" fontId="114"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1"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2"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20"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2"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113" fillId="54" borderId="0" applyNumberFormat="0" applyFon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20"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3" fillId="54" borderId="0" applyNumberFormat="0" applyFont="0" applyBorder="0" applyAlignment="0" applyProtection="0"/>
    <xf numFmtId="0" fontId="113" fillId="54" borderId="0" applyNumberFormat="0" applyFont="0" applyBorder="0" applyAlignment="0" applyProtection="0"/>
    <xf numFmtId="0" fontId="114" fillId="20" borderId="0" applyNumberFormat="0" applyBorder="0" applyAlignment="0" applyProtection="0"/>
    <xf numFmtId="0" fontId="114"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4" fillId="20" borderId="0" applyNumberFormat="0" applyBorder="0" applyAlignment="0" applyProtection="0"/>
    <xf numFmtId="0" fontId="120" fillId="51" borderId="53" applyNumberFormat="0" applyFont="0" applyAlignment="0" applyProtection="0"/>
    <xf numFmtId="0" fontId="11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1"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2"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1"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20"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2"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113" fillId="57" borderId="0" applyNumberFormat="0" applyFon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7"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4"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3" fillId="57" borderId="0" applyNumberFormat="0" applyFont="0" applyBorder="0" applyAlignment="0" applyProtection="0"/>
    <xf numFmtId="0" fontId="113" fillId="57" borderId="0" applyNumberFormat="0" applyFont="0" applyBorder="0" applyAlignment="0" applyProtection="0"/>
    <xf numFmtId="0" fontId="114" fillId="24"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4"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2"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20"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2"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113" fillId="59" borderId="0" applyNumberFormat="0" applyFon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2"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20"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3" fillId="59" borderId="0" applyNumberFormat="0" applyFont="0" applyBorder="0" applyAlignment="0" applyProtection="0"/>
    <xf numFmtId="0" fontId="113" fillId="59" borderId="0" applyNumberFormat="0" applyFont="0" applyBorder="0" applyAlignment="0" applyProtection="0"/>
    <xf numFmtId="0" fontId="114" fillId="28"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4"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1"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2"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1"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2"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113" fillId="60" borderId="0" applyNumberFormat="0" applyFon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3" fillId="60" borderId="0" applyNumberFormat="0" applyFont="0" applyBorder="0" applyAlignment="0" applyProtection="0"/>
    <xf numFmtId="0" fontId="113" fillId="60" borderId="0" applyNumberFormat="0" applyFont="0" applyBorder="0" applyAlignment="0" applyProtection="0"/>
    <xf numFmtId="0" fontId="114"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4"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3"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2"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0"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2"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113" fillId="62" borderId="0" applyNumberFormat="0" applyFon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3" fillId="62" borderId="0" applyNumberFormat="0" applyFont="0" applyBorder="0" applyAlignment="0" applyProtection="0"/>
    <xf numFmtId="0" fontId="113" fillId="62" borderId="0" applyNumberFormat="0" applyFont="0" applyBorder="0" applyAlignment="0" applyProtection="0"/>
    <xf numFmtId="0" fontId="114" fillId="3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1"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7"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4"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0"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2"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4" fillId="46" borderId="0" applyNumberFormat="0" applyBorder="0" applyAlignment="0" applyProtection="0"/>
    <xf numFmtId="0" fontId="124" fillId="49" borderId="0" applyNumberFormat="0" applyBorder="0" applyAlignment="0" applyProtection="0"/>
    <xf numFmtId="0" fontId="124" fillId="55" borderId="0" applyNumberFormat="0" applyBorder="0" applyAlignment="0" applyProtection="0"/>
    <xf numFmtId="0" fontId="124" fillId="58" borderId="0" applyNumberFormat="0" applyBorder="0" applyAlignment="0" applyProtection="0"/>
    <xf numFmtId="0" fontId="124" fillId="61" borderId="0" applyNumberFormat="0" applyBorder="0" applyAlignment="0" applyProtection="0"/>
    <xf numFmtId="0" fontId="124" fillId="47" borderId="0" applyNumberFormat="0" applyBorder="0" applyAlignment="0" applyProtection="0"/>
    <xf numFmtId="0" fontId="125" fillId="44" borderId="0"/>
    <xf numFmtId="0" fontId="126" fillId="0" borderId="0">
      <alignment wrapText="1"/>
    </xf>
    <xf numFmtId="0" fontId="27" fillId="17" borderId="0" applyNumberFormat="0" applyBorder="0" applyAlignment="0" applyProtection="0"/>
    <xf numFmtId="0" fontId="72"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113" fillId="51" borderId="0" applyNumberFormat="0" applyFon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3" fillId="51" borderId="0" applyNumberFormat="0" applyFont="0" applyBorder="0" applyAlignment="0" applyProtection="0"/>
    <xf numFmtId="0" fontId="113" fillId="51" borderId="0" applyNumberFormat="0" applyFont="0" applyBorder="0" applyAlignment="0" applyProtection="0"/>
    <xf numFmtId="0" fontId="114" fillId="17"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0"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4"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2"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3"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113" fillId="64" borderId="0" applyNumberFormat="0" applyFon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3" fillId="64" borderId="0" applyNumberFormat="0" applyFont="0" applyBorder="0" applyAlignment="0" applyProtection="0"/>
    <xf numFmtId="0" fontId="113" fillId="64" borderId="0" applyNumberFormat="0" applyFont="0" applyBorder="0" applyAlignment="0" applyProtection="0"/>
    <xf numFmtId="0" fontId="114"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4"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2"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20"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2"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113" fillId="67" borderId="0" applyNumberFormat="0" applyFon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20"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1"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3" fillId="67" borderId="0" applyNumberFormat="0" applyFont="0" applyBorder="0" applyAlignment="0" applyProtection="0"/>
    <xf numFmtId="0" fontId="113" fillId="67" borderId="0" applyNumberFormat="0" applyFont="0" applyBorder="0" applyAlignment="0" applyProtection="0"/>
    <xf numFmtId="0" fontId="114" fillId="25"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4"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1"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2" fillId="66"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20"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2"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113" fillId="68" borderId="0" applyNumberFormat="0" applyFon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3" fillId="68" borderId="0" applyNumberFormat="0" applyFont="0" applyBorder="0" applyAlignment="0" applyProtection="0"/>
    <xf numFmtId="0" fontId="113" fillId="68" borderId="0" applyNumberFormat="0" applyFont="0" applyBorder="0" applyAlignment="0" applyProtection="0"/>
    <xf numFmtId="0" fontId="114" fillId="29"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3"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4"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2"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0"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2"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113" fillId="69" borderId="0" applyNumberFormat="0" applyFon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3" fillId="69" borderId="0" applyNumberFormat="0" applyFont="0" applyBorder="0" applyAlignment="0" applyProtection="0"/>
    <xf numFmtId="0" fontId="113" fillId="69" borderId="0" applyNumberFormat="0" applyFont="0" applyBorder="0" applyAlignment="0" applyProtection="0"/>
    <xf numFmtId="0" fontId="114"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6"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4"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20"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2"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2"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113" fillId="71" borderId="0" applyNumberFormat="0" applyFon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0"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3" fillId="71" borderId="0" applyNumberFormat="0" applyFont="0" applyBorder="0" applyAlignment="0" applyProtection="0"/>
    <xf numFmtId="0" fontId="113" fillId="71" borderId="0" applyNumberFormat="0" applyFont="0" applyBorder="0" applyAlignment="0" applyProtection="0"/>
    <xf numFmtId="0" fontId="114" fillId="37"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4"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2"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4" fillId="52" borderId="0" applyNumberFormat="0" applyBorder="0" applyAlignment="0" applyProtection="0"/>
    <xf numFmtId="0" fontId="124" fillId="53" borderId="0" applyNumberFormat="0" applyBorder="0" applyAlignment="0" applyProtection="0"/>
    <xf numFmtId="0" fontId="124" fillId="65" borderId="0" applyNumberFormat="0" applyBorder="0" applyAlignment="0" applyProtection="0"/>
    <xf numFmtId="0" fontId="124" fillId="58" borderId="0" applyNumberFormat="0" applyBorder="0" applyAlignment="0" applyProtection="0"/>
    <xf numFmtId="0" fontId="124" fillId="52" borderId="0" applyNumberFormat="0" applyBorder="0" applyAlignment="0" applyProtection="0"/>
    <xf numFmtId="0" fontId="124" fillId="70" borderId="0" applyNumberFormat="0" applyBorder="0" applyAlignment="0" applyProtection="0"/>
    <xf numFmtId="0" fontId="127" fillId="0" borderId="0"/>
    <xf numFmtId="0" fontId="128" fillId="18" borderId="0" applyNumberFormat="0" applyBorder="0" applyAlignment="0" applyProtection="0"/>
    <xf numFmtId="0" fontId="129" fillId="72" borderId="0" applyNumberFormat="0" applyBorder="0" applyAlignment="0" applyProtection="0"/>
    <xf numFmtId="0" fontId="71" fillId="18" borderId="0" applyNumberFormat="0" applyBorder="0" applyAlignment="0" applyProtection="0"/>
    <xf numFmtId="0" fontId="71" fillId="18" borderId="0" applyNumberFormat="0" applyBorder="0" applyAlignment="0" applyProtection="0"/>
    <xf numFmtId="0" fontId="130" fillId="18" borderId="0" applyNumberFormat="0" applyBorder="0" applyAlignment="0" applyProtection="0"/>
    <xf numFmtId="0" fontId="71" fillId="73" borderId="0" applyNumberFormat="0" applyBorder="0" applyAlignment="0" applyProtection="0"/>
    <xf numFmtId="0" fontId="123" fillId="74" borderId="0" applyNumberFormat="0" applyBorder="0" applyAlignment="0" applyProtection="0"/>
    <xf numFmtId="0" fontId="71" fillId="18" borderId="0" applyNumberFormat="0" applyBorder="0" applyAlignment="0" applyProtection="0"/>
    <xf numFmtId="0" fontId="131" fillId="61" borderId="0" applyNumberFormat="0" applyBorder="0" applyAlignment="0" applyProtection="0"/>
    <xf numFmtId="0" fontId="123" fillId="74" borderId="0" applyNumberFormat="0" applyBorder="0" applyAlignment="0" applyProtection="0"/>
    <xf numFmtId="0" fontId="123" fillId="74" borderId="0" applyNumberFormat="0" applyBorder="0" applyAlignment="0" applyProtection="0"/>
    <xf numFmtId="0" fontId="131" fillId="72" borderId="0" applyNumberFormat="0" applyBorder="0" applyAlignment="0" applyProtection="0"/>
    <xf numFmtId="0" fontId="131" fillId="72" borderId="0" applyNumberFormat="0" applyBorder="0" applyAlignment="0" applyProtection="0"/>
    <xf numFmtId="0" fontId="131" fillId="72" borderId="0" applyNumberFormat="0" applyBorder="0" applyAlignment="0" applyProtection="0"/>
    <xf numFmtId="0" fontId="128" fillId="22" borderId="0" applyNumberFormat="0" applyBorder="0" applyAlignment="0" applyProtection="0"/>
    <xf numFmtId="0" fontId="129" fillId="53" borderId="0" applyNumberFormat="0" applyBorder="0" applyAlignment="0" applyProtection="0"/>
    <xf numFmtId="0" fontId="71" fillId="22" borderId="0" applyNumberFormat="0" applyBorder="0" applyAlignment="0" applyProtection="0"/>
    <xf numFmtId="0" fontId="71" fillId="22" borderId="0" applyNumberFormat="0" applyBorder="0" applyAlignment="0" applyProtection="0"/>
    <xf numFmtId="0" fontId="130" fillId="22" borderId="0" applyNumberFormat="0" applyBorder="0" applyAlignment="0" applyProtection="0"/>
    <xf numFmtId="0" fontId="123" fillId="75" borderId="0" applyNumberFormat="0" applyBorder="0" applyAlignment="0" applyProtection="0"/>
    <xf numFmtId="0" fontId="131" fillId="76" borderId="0" applyNumberFormat="0" applyBorder="0" applyAlignment="0" applyProtection="0"/>
    <xf numFmtId="0" fontId="123" fillId="75" borderId="0" applyNumberFormat="0" applyBorder="0" applyAlignment="0" applyProtection="0"/>
    <xf numFmtId="0" fontId="123" fillId="75" borderId="0" applyNumberFormat="0" applyBorder="0" applyAlignment="0" applyProtection="0"/>
    <xf numFmtId="0" fontId="131" fillId="53" borderId="0" applyNumberFormat="0" applyBorder="0" applyAlignment="0" applyProtection="0"/>
    <xf numFmtId="0" fontId="131" fillId="53" borderId="0" applyNumberFormat="0" applyBorder="0" applyAlignment="0" applyProtection="0"/>
    <xf numFmtId="0" fontId="131" fillId="53" borderId="0" applyNumberFormat="0" applyBorder="0" applyAlignment="0" applyProtection="0"/>
    <xf numFmtId="0" fontId="128" fillId="26" borderId="0" applyNumberFormat="0" applyBorder="0" applyAlignment="0" applyProtection="0"/>
    <xf numFmtId="0" fontId="129" fillId="65" borderId="0" applyNumberFormat="0" applyBorder="0" applyAlignment="0" applyProtection="0"/>
    <xf numFmtId="0" fontId="71" fillId="26" borderId="0" applyNumberFormat="0" applyBorder="0" applyAlignment="0" applyProtection="0"/>
    <xf numFmtId="0" fontId="71" fillId="26" borderId="0" applyNumberFormat="0" applyBorder="0" applyAlignment="0" applyProtection="0"/>
    <xf numFmtId="0" fontId="130" fillId="26" borderId="0" applyNumberFormat="0" applyBorder="0" applyAlignment="0" applyProtection="0"/>
    <xf numFmtId="0" fontId="71" fillId="66" borderId="0" applyNumberFormat="0" applyBorder="0" applyAlignment="0" applyProtection="0"/>
    <xf numFmtId="0" fontId="123" fillId="77" borderId="0" applyNumberFormat="0" applyBorder="0" applyAlignment="0" applyProtection="0"/>
    <xf numFmtId="0" fontId="71" fillId="26" borderId="0" applyNumberFormat="0" applyBorder="0" applyAlignment="0" applyProtection="0"/>
    <xf numFmtId="0" fontId="131" fillId="70" borderId="0" applyNumberFormat="0" applyBorder="0" applyAlignment="0" applyProtection="0"/>
    <xf numFmtId="0" fontId="123" fillId="77" borderId="0" applyNumberFormat="0" applyBorder="0" applyAlignment="0" applyProtection="0"/>
    <xf numFmtId="0" fontId="123" fillId="77" borderId="0" applyNumberFormat="0" applyBorder="0" applyAlignment="0" applyProtection="0"/>
    <xf numFmtId="0" fontId="131" fillId="65" borderId="0" applyNumberFormat="0" applyBorder="0" applyAlignment="0" applyProtection="0"/>
    <xf numFmtId="0" fontId="131" fillId="65" borderId="0" applyNumberFormat="0" applyBorder="0" applyAlignment="0" applyProtection="0"/>
    <xf numFmtId="0" fontId="131" fillId="65" borderId="0" applyNumberFormat="0" applyBorder="0" applyAlignment="0" applyProtection="0"/>
    <xf numFmtId="0" fontId="128" fillId="30" borderId="0" applyNumberFormat="0" applyBorder="0" applyAlignment="0" applyProtection="0"/>
    <xf numFmtId="0" fontId="129" fillId="78" borderId="0" applyNumberFormat="0" applyBorder="0" applyAlignment="0" applyProtection="0"/>
    <xf numFmtId="0" fontId="71" fillId="30" borderId="0" applyNumberFormat="0" applyBorder="0" applyAlignment="0" applyProtection="0"/>
    <xf numFmtId="0" fontId="71" fillId="30" borderId="0" applyNumberFormat="0" applyBorder="0" applyAlignment="0" applyProtection="0"/>
    <xf numFmtId="0" fontId="130" fillId="30" borderId="0" applyNumberFormat="0" applyBorder="0" applyAlignment="0" applyProtection="0"/>
    <xf numFmtId="0" fontId="71" fillId="63" borderId="0" applyNumberFormat="0" applyBorder="0" applyAlignment="0" applyProtection="0"/>
    <xf numFmtId="0" fontId="123" fillId="79" borderId="0" applyNumberFormat="0" applyBorder="0" applyAlignment="0" applyProtection="0"/>
    <xf numFmtId="0" fontId="71" fillId="30" borderId="0" applyNumberFormat="0" applyBorder="0" applyAlignment="0" applyProtection="0"/>
    <xf numFmtId="0" fontId="131" fillId="49" borderId="0" applyNumberFormat="0" applyBorder="0" applyAlignment="0" applyProtection="0"/>
    <xf numFmtId="0" fontId="123" fillId="79" borderId="0" applyNumberFormat="0" applyBorder="0" applyAlignment="0" applyProtection="0"/>
    <xf numFmtId="0" fontId="123" fillId="79"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28" fillId="34" borderId="0" applyNumberFormat="0" applyBorder="0" applyAlignment="0" applyProtection="0"/>
    <xf numFmtId="0" fontId="129" fillId="80" borderId="0" applyNumberFormat="0" applyBorder="0" applyAlignment="0" applyProtection="0"/>
    <xf numFmtId="0" fontId="71" fillId="34" borderId="0" applyNumberFormat="0" applyBorder="0" applyAlignment="0" applyProtection="0"/>
    <xf numFmtId="0" fontId="71" fillId="34" borderId="0" applyNumberFormat="0" applyBorder="0" applyAlignment="0" applyProtection="0"/>
    <xf numFmtId="0" fontId="130" fillId="34" borderId="0" applyNumberFormat="0" applyBorder="0" applyAlignment="0" applyProtection="0"/>
    <xf numFmtId="0" fontId="71" fillId="73" borderId="0" applyNumberFormat="0" applyBorder="0" applyAlignment="0" applyProtection="0"/>
    <xf numFmtId="0" fontId="123" fillId="81" borderId="0" applyNumberFormat="0" applyBorder="0" applyAlignment="0" applyProtection="0"/>
    <xf numFmtId="0" fontId="71" fillId="34" borderId="0" applyNumberFormat="0" applyBorder="0" applyAlignment="0" applyProtection="0"/>
    <xf numFmtId="0" fontId="131" fillId="61" borderId="0" applyNumberFormat="0" applyBorder="0" applyAlignment="0" applyProtection="0"/>
    <xf numFmtId="0" fontId="123" fillId="81" borderId="0" applyNumberFormat="0" applyBorder="0" applyAlignment="0" applyProtection="0"/>
    <xf numFmtId="0" fontId="123" fillId="81"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28" fillId="38" borderId="0" applyNumberFormat="0" applyBorder="0" applyAlignment="0" applyProtection="0"/>
    <xf numFmtId="0" fontId="129" fillId="82" borderId="0" applyNumberFormat="0" applyBorder="0" applyAlignment="0" applyProtection="0"/>
    <xf numFmtId="0" fontId="71" fillId="38" borderId="0" applyNumberFormat="0" applyBorder="0" applyAlignment="0" applyProtection="0"/>
    <xf numFmtId="0" fontId="71" fillId="38" borderId="0" applyNumberFormat="0" applyBorder="0" applyAlignment="0" applyProtection="0"/>
    <xf numFmtId="0" fontId="130" fillId="38" borderId="0" applyNumberFormat="0" applyBorder="0" applyAlignment="0" applyProtection="0"/>
    <xf numFmtId="0" fontId="71" fillId="53" borderId="0" applyNumberFormat="0" applyBorder="0" applyAlignment="0" applyProtection="0"/>
    <xf numFmtId="0" fontId="123" fillId="83" borderId="0" applyNumberFormat="0" applyBorder="0" applyAlignment="0" applyProtection="0"/>
    <xf numFmtId="0" fontId="71" fillId="38" borderId="0" applyNumberFormat="0" applyBorder="0" applyAlignment="0" applyProtection="0"/>
    <xf numFmtId="0" fontId="131" fillId="53" borderId="0" applyNumberFormat="0" applyBorder="0" applyAlignment="0" applyProtection="0"/>
    <xf numFmtId="0" fontId="123" fillId="83" borderId="0" applyNumberFormat="0" applyBorder="0" applyAlignment="0" applyProtection="0"/>
    <xf numFmtId="0" fontId="123" fillId="83" borderId="0" applyNumberFormat="0" applyBorder="0" applyAlignment="0" applyProtection="0"/>
    <xf numFmtId="0" fontId="131" fillId="82" borderId="0" applyNumberFormat="0" applyBorder="0" applyAlignment="0" applyProtection="0"/>
    <xf numFmtId="0" fontId="131" fillId="82" borderId="0" applyNumberFormat="0" applyBorder="0" applyAlignment="0" applyProtection="0"/>
    <xf numFmtId="0" fontId="131" fillId="82" borderId="0" applyNumberFormat="0" applyBorder="0" applyAlignment="0" applyProtection="0"/>
    <xf numFmtId="0" fontId="132" fillId="72" borderId="0" applyNumberFormat="0" applyBorder="0" applyAlignment="0" applyProtection="0"/>
    <xf numFmtId="0" fontId="132" fillId="53" borderId="0" applyNumberFormat="0" applyBorder="0" applyAlignment="0" applyProtection="0"/>
    <xf numFmtId="0" fontId="132" fillId="65" borderId="0" applyNumberFormat="0" applyBorder="0" applyAlignment="0" applyProtection="0"/>
    <xf numFmtId="0" fontId="132" fillId="78" borderId="0" applyNumberFormat="0" applyBorder="0" applyAlignment="0" applyProtection="0"/>
    <xf numFmtId="0" fontId="132" fillId="80" borderId="0" applyNumberFormat="0" applyBorder="0" applyAlignment="0" applyProtection="0"/>
    <xf numFmtId="0" fontId="132" fillId="82" borderId="0" applyNumberFormat="0" applyBorder="0" applyAlignment="0" applyProtection="0"/>
    <xf numFmtId="9" fontId="133" fillId="0" borderId="0"/>
    <xf numFmtId="238" fontId="134" fillId="0" borderId="0" applyFont="0" applyFill="0" applyBorder="0" applyAlignment="0" applyProtection="0"/>
    <xf numFmtId="239" fontId="134" fillId="0" borderId="0" applyFont="0" applyFill="0" applyBorder="0" applyAlignment="0" applyProtection="0"/>
    <xf numFmtId="0" fontId="72" fillId="84" borderId="0" applyNumberFormat="0" applyBorder="0" applyAlignment="0" applyProtection="0"/>
    <xf numFmtId="0" fontId="72" fillId="85" borderId="0" applyNumberFormat="0" applyBorder="0" applyAlignment="0" applyProtection="0"/>
    <xf numFmtId="0" fontId="131" fillId="86" borderId="0" applyNumberFormat="0" applyBorder="0" applyAlignment="0" applyProtection="0"/>
    <xf numFmtId="0" fontId="128" fillId="15" borderId="0" applyNumberFormat="0" applyBorder="0" applyAlignment="0" applyProtection="0"/>
    <xf numFmtId="0" fontId="129" fillId="87" borderId="0" applyNumberFormat="0" applyBorder="0" applyAlignment="0" applyProtection="0"/>
    <xf numFmtId="0" fontId="71" fillId="15" borderId="0" applyNumberFormat="0" applyBorder="0" applyAlignment="0" applyProtection="0"/>
    <xf numFmtId="0" fontId="71" fillId="15" borderId="0" applyNumberFormat="0" applyBorder="0" applyAlignment="0" applyProtection="0"/>
    <xf numFmtId="0" fontId="120" fillId="51" borderId="53" applyNumberFormat="0" applyFont="0" applyAlignment="0" applyProtection="0"/>
    <xf numFmtId="0" fontId="71" fillId="15" borderId="0" applyNumberFormat="0" applyBorder="0" applyAlignment="0" applyProtection="0"/>
    <xf numFmtId="0" fontId="120" fillId="51" borderId="53" applyNumberFormat="0" applyFont="0" applyAlignment="0" applyProtection="0"/>
    <xf numFmtId="0" fontId="130" fillId="15" borderId="0" applyNumberFormat="0" applyBorder="0" applyAlignment="0" applyProtection="0"/>
    <xf numFmtId="0" fontId="71" fillId="73" borderId="0" applyNumberFormat="0" applyBorder="0" applyAlignment="0" applyProtection="0"/>
    <xf numFmtId="0" fontId="123" fillId="88" borderId="0" applyNumberFormat="0" applyBorder="0" applyAlignment="0" applyProtection="0"/>
    <xf numFmtId="0" fontId="71" fillId="15" borderId="0" applyNumberFormat="0" applyBorder="0" applyAlignment="0" applyProtection="0"/>
    <xf numFmtId="0" fontId="131" fillId="89" borderId="0" applyNumberFormat="0" applyBorder="0" applyAlignment="0" applyProtection="0"/>
    <xf numFmtId="0" fontId="135" fillId="88" borderId="0" applyNumberFormat="0" applyBorder="0" applyAlignment="0" applyProtection="0"/>
    <xf numFmtId="0" fontId="130" fillId="15" borderId="0" applyNumberFormat="0" applyBorder="0" applyAlignment="0" applyProtection="0"/>
    <xf numFmtId="0" fontId="130" fillId="73" borderId="0" applyNumberFormat="0" applyBorder="0" applyAlignment="0" applyProtection="0"/>
    <xf numFmtId="0" fontId="135" fillId="88" borderId="0" applyNumberFormat="0" applyBorder="0" applyAlignment="0" applyProtection="0"/>
    <xf numFmtId="0" fontId="130" fillId="15" borderId="0" applyNumberFormat="0" applyBorder="0" applyAlignment="0" applyProtection="0"/>
    <xf numFmtId="0" fontId="131" fillId="89" borderId="0" applyNumberFormat="0" applyBorder="0" applyAlignment="0" applyProtection="0"/>
    <xf numFmtId="0" fontId="123" fillId="88" borderId="0" applyNumberFormat="0" applyBorder="0" applyAlignment="0" applyProtection="0"/>
    <xf numFmtId="0" fontId="123" fillId="88" borderId="0" applyNumberFormat="0" applyBorder="0" applyAlignment="0" applyProtection="0"/>
    <xf numFmtId="0" fontId="131" fillId="87" borderId="0" applyNumberFormat="0" applyBorder="0" applyAlignment="0" applyProtection="0"/>
    <xf numFmtId="0" fontId="131" fillId="87" borderId="0" applyNumberFormat="0" applyBorder="0" applyAlignment="0" applyProtection="0"/>
    <xf numFmtId="0" fontId="131" fillId="87" borderId="0" applyNumberFormat="0" applyBorder="0" applyAlignment="0" applyProtection="0"/>
    <xf numFmtId="0" fontId="72" fillId="90" borderId="0" applyNumberFormat="0" applyBorder="0" applyAlignment="0" applyProtection="0"/>
    <xf numFmtId="0" fontId="72" fillId="91" borderId="0" applyNumberFormat="0" applyBorder="0" applyAlignment="0" applyProtection="0"/>
    <xf numFmtId="0" fontId="131" fillId="91" borderId="0" applyNumberFormat="0" applyBorder="0" applyAlignment="0" applyProtection="0"/>
    <xf numFmtId="0" fontId="128" fillId="19" borderId="0" applyNumberFormat="0" applyBorder="0" applyAlignment="0" applyProtection="0"/>
    <xf numFmtId="0" fontId="129" fillId="92" borderId="0" applyNumberFormat="0" applyBorder="0" applyAlignment="0" applyProtection="0"/>
    <xf numFmtId="0" fontId="71" fillId="19" borderId="0" applyNumberFormat="0" applyBorder="0" applyAlignment="0" applyProtection="0"/>
    <xf numFmtId="0" fontId="71" fillId="19" borderId="0" applyNumberFormat="0" applyBorder="0" applyAlignment="0" applyProtection="0"/>
    <xf numFmtId="0" fontId="130" fillId="19" borderId="0" applyNumberFormat="0" applyBorder="0" applyAlignment="0" applyProtection="0"/>
    <xf numFmtId="0" fontId="123" fillId="93" borderId="0" applyNumberFormat="0" applyBorder="0" applyAlignment="0" applyProtection="0"/>
    <xf numFmtId="0" fontId="131" fillId="76" borderId="0" applyNumberFormat="0" applyBorder="0" applyAlignment="0" applyProtection="0"/>
    <xf numFmtId="0" fontId="135" fillId="93" borderId="0" applyNumberFormat="0" applyBorder="0" applyAlignment="0" applyProtection="0"/>
    <xf numFmtId="0" fontId="130" fillId="19" borderId="0" applyNumberFormat="0" applyBorder="0" applyAlignment="0" applyProtection="0"/>
    <xf numFmtId="0" fontId="135" fillId="93" borderId="0" applyNumberFormat="0" applyBorder="0" applyAlignment="0" applyProtection="0"/>
    <xf numFmtId="0" fontId="131" fillId="76" borderId="0" applyNumberFormat="0" applyBorder="0" applyAlignment="0" applyProtection="0"/>
    <xf numFmtId="0" fontId="123" fillId="93" borderId="0" applyNumberFormat="0" applyBorder="0" applyAlignment="0" applyProtection="0"/>
    <xf numFmtId="0" fontId="123" fillId="93" borderId="0" applyNumberFormat="0" applyBorder="0" applyAlignment="0" applyProtection="0"/>
    <xf numFmtId="0" fontId="131" fillId="92" borderId="0" applyNumberFormat="0" applyBorder="0" applyAlignment="0" applyProtection="0"/>
    <xf numFmtId="0" fontId="131" fillId="92" borderId="0" applyNumberFormat="0" applyBorder="0" applyAlignment="0" applyProtection="0"/>
    <xf numFmtId="0" fontId="131" fillId="92" borderId="0" applyNumberFormat="0" applyBorder="0" applyAlignment="0" applyProtection="0"/>
    <xf numFmtId="0" fontId="72" fillId="94" borderId="0" applyNumberFormat="0" applyBorder="0" applyAlignment="0" applyProtection="0"/>
    <xf numFmtId="0" fontId="72" fillId="95" borderId="0" applyNumberFormat="0" applyBorder="0" applyAlignment="0" applyProtection="0"/>
    <xf numFmtId="0" fontId="131" fillId="95" borderId="0" applyNumberFormat="0" applyBorder="0" applyAlignment="0" applyProtection="0"/>
    <xf numFmtId="0" fontId="128" fillId="23" borderId="0" applyNumberFormat="0" applyBorder="0" applyAlignment="0" applyProtection="0"/>
    <xf numFmtId="0" fontId="129" fillId="96" borderId="0" applyNumberFormat="0" applyBorder="0" applyAlignment="0" applyProtection="0"/>
    <xf numFmtId="0" fontId="71" fillId="23" borderId="0" applyNumberFormat="0" applyBorder="0" applyAlignment="0" applyProtection="0"/>
    <xf numFmtId="0" fontId="71" fillId="23" borderId="0" applyNumberFormat="0" applyBorder="0" applyAlignment="0" applyProtection="0"/>
    <xf numFmtId="0" fontId="130" fillId="23" borderId="0" applyNumberFormat="0" applyBorder="0" applyAlignment="0" applyProtection="0"/>
    <xf numFmtId="0" fontId="71" fillId="89" borderId="0" applyNumberFormat="0" applyBorder="0" applyAlignment="0" applyProtection="0"/>
    <xf numFmtId="0" fontId="123" fillId="97" borderId="0" applyNumberFormat="0" applyBorder="0" applyAlignment="0" applyProtection="0"/>
    <xf numFmtId="0" fontId="71" fillId="23" borderId="0" applyNumberFormat="0" applyBorder="0" applyAlignment="0" applyProtection="0"/>
    <xf numFmtId="0" fontId="131" fillId="70" borderId="0" applyNumberFormat="0" applyBorder="0" applyAlignment="0" applyProtection="0"/>
    <xf numFmtId="0" fontId="135" fillId="97" borderId="0" applyNumberFormat="0" applyBorder="0" applyAlignment="0" applyProtection="0"/>
    <xf numFmtId="0" fontId="130" fillId="23" borderId="0" applyNumberFormat="0" applyBorder="0" applyAlignment="0" applyProtection="0"/>
    <xf numFmtId="0" fontId="130" fillId="89" borderId="0" applyNumberFormat="0" applyBorder="0" applyAlignment="0" applyProtection="0"/>
    <xf numFmtId="0" fontId="135" fillId="97" borderId="0" applyNumberFormat="0" applyBorder="0" applyAlignment="0" applyProtection="0"/>
    <xf numFmtId="0" fontId="130" fillId="23" borderId="0" applyNumberFormat="0" applyBorder="0" applyAlignment="0" applyProtection="0"/>
    <xf numFmtId="0" fontId="131" fillId="70" borderId="0" applyNumberFormat="0" applyBorder="0" applyAlignment="0" applyProtection="0"/>
    <xf numFmtId="0" fontId="123" fillId="97" borderId="0" applyNumberFormat="0" applyBorder="0" applyAlignment="0" applyProtection="0"/>
    <xf numFmtId="0" fontId="123" fillId="97" borderId="0" applyNumberFormat="0" applyBorder="0" applyAlignment="0" applyProtection="0"/>
    <xf numFmtId="0" fontId="131" fillId="96" borderId="0" applyNumberFormat="0" applyBorder="0" applyAlignment="0" applyProtection="0"/>
    <xf numFmtId="0" fontId="131" fillId="96" borderId="0" applyNumberFormat="0" applyBorder="0" applyAlignment="0" applyProtection="0"/>
    <xf numFmtId="0" fontId="131" fillId="96" borderId="0" applyNumberFormat="0" applyBorder="0" applyAlignment="0" applyProtection="0"/>
    <xf numFmtId="0" fontId="72" fillId="98" borderId="0" applyNumberFormat="0" applyBorder="0" applyAlignment="0" applyProtection="0"/>
    <xf numFmtId="0" fontId="72" fillId="98" borderId="0" applyNumberFormat="0" applyBorder="0" applyAlignment="0" applyProtection="0"/>
    <xf numFmtId="0" fontId="131" fillId="99" borderId="0" applyNumberFormat="0" applyBorder="0" applyAlignment="0" applyProtection="0"/>
    <xf numFmtId="0" fontId="128" fillId="27" borderId="0" applyNumberFormat="0" applyBorder="0" applyAlignment="0" applyProtection="0"/>
    <xf numFmtId="0" fontId="129" fillId="78" borderId="0" applyNumberFormat="0" applyBorder="0" applyAlignment="0" applyProtection="0"/>
    <xf numFmtId="0" fontId="71" fillId="27" borderId="0" applyNumberFormat="0" applyBorder="0" applyAlignment="0" applyProtection="0"/>
    <xf numFmtId="0" fontId="71" fillId="27" borderId="0" applyNumberFormat="0" applyBorder="0" applyAlignment="0" applyProtection="0"/>
    <xf numFmtId="0" fontId="130" fillId="27" borderId="0" applyNumberFormat="0" applyBorder="0" applyAlignment="0" applyProtection="0"/>
    <xf numFmtId="0" fontId="71" fillId="76" borderId="0" applyNumberFormat="0" applyBorder="0" applyAlignment="0" applyProtection="0"/>
    <xf numFmtId="0" fontId="123" fillId="100" borderId="0" applyNumberFormat="0" applyBorder="0" applyAlignment="0" applyProtection="0"/>
    <xf numFmtId="0" fontId="71" fillId="27" borderId="0" applyNumberFormat="0" applyBorder="0" applyAlignment="0" applyProtection="0"/>
    <xf numFmtId="0" fontId="131" fillId="101" borderId="0" applyNumberFormat="0" applyBorder="0" applyAlignment="0" applyProtection="0"/>
    <xf numFmtId="0" fontId="135" fillId="100" borderId="0" applyNumberFormat="0" applyBorder="0" applyAlignment="0" applyProtection="0"/>
    <xf numFmtId="0" fontId="130" fillId="27" borderId="0" applyNumberFormat="0" applyBorder="0" applyAlignment="0" applyProtection="0"/>
    <xf numFmtId="0" fontId="130" fillId="76" borderId="0" applyNumberFormat="0" applyBorder="0" applyAlignment="0" applyProtection="0"/>
    <xf numFmtId="0" fontId="135" fillId="100" borderId="0" applyNumberFormat="0" applyBorder="0" applyAlignment="0" applyProtection="0"/>
    <xf numFmtId="0" fontId="130" fillId="27" borderId="0" applyNumberFormat="0" applyBorder="0" applyAlignment="0" applyProtection="0"/>
    <xf numFmtId="0" fontId="131" fillId="101" borderId="0" applyNumberFormat="0" applyBorder="0" applyAlignment="0" applyProtection="0"/>
    <xf numFmtId="0" fontId="123" fillId="100" borderId="0" applyNumberFormat="0" applyBorder="0" applyAlignment="0" applyProtection="0"/>
    <xf numFmtId="0" fontId="123" fillId="100"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131" fillId="78" borderId="0" applyNumberFormat="0" applyBorder="0" applyAlignment="0" applyProtection="0"/>
    <xf numFmtId="0" fontId="72" fillId="102" borderId="0" applyNumberFormat="0" applyBorder="0" applyAlignment="0" applyProtection="0"/>
    <xf numFmtId="0" fontId="72" fillId="85" borderId="0" applyNumberFormat="0" applyBorder="0" applyAlignment="0" applyProtection="0"/>
    <xf numFmtId="0" fontId="131" fillId="103"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71" fillId="31" borderId="0" applyNumberFormat="0" applyBorder="0" applyAlignment="0" applyProtection="0"/>
    <xf numFmtId="0" fontId="71" fillId="31" borderId="0" applyNumberFormat="0" applyBorder="0" applyAlignment="0" applyProtection="0"/>
    <xf numFmtId="0" fontId="130" fillId="31" borderId="0" applyNumberFormat="0" applyBorder="0" applyAlignment="0" applyProtection="0"/>
    <xf numFmtId="0" fontId="71" fillId="73" borderId="0" applyNumberFormat="0" applyBorder="0" applyAlignment="0" applyProtection="0"/>
    <xf numFmtId="0" fontId="123" fillId="104" borderId="0" applyNumberFormat="0" applyBorder="0" applyAlignment="0" applyProtection="0"/>
    <xf numFmtId="0" fontId="71" fillId="31" borderId="0" applyNumberFormat="0" applyBorder="0" applyAlignment="0" applyProtection="0"/>
    <xf numFmtId="0" fontId="131" fillId="80" borderId="0" applyNumberFormat="0" applyBorder="0" applyAlignment="0" applyProtection="0"/>
    <xf numFmtId="0" fontId="135" fillId="104" borderId="0" applyNumberFormat="0" applyBorder="0" applyAlignment="0" applyProtection="0"/>
    <xf numFmtId="0" fontId="130" fillId="31" borderId="0" applyNumberFormat="0" applyBorder="0" applyAlignment="0" applyProtection="0"/>
    <xf numFmtId="0" fontId="130" fillId="73" borderId="0" applyNumberFormat="0" applyBorder="0" applyAlignment="0" applyProtection="0"/>
    <xf numFmtId="0" fontId="135" fillId="104" borderId="0" applyNumberFormat="0" applyBorder="0" applyAlignment="0" applyProtection="0"/>
    <xf numFmtId="0" fontId="130" fillId="31" borderId="0" applyNumberFormat="0" applyBorder="0" applyAlignment="0" applyProtection="0"/>
    <xf numFmtId="0" fontId="131" fillId="80" borderId="0" applyNumberFormat="0" applyBorder="0" applyAlignment="0" applyProtection="0"/>
    <xf numFmtId="0" fontId="123" fillId="104" borderId="0" applyNumberFormat="0" applyBorder="0" applyAlignment="0" applyProtection="0"/>
    <xf numFmtId="0" fontId="123" fillId="104"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131" fillId="80" borderId="0" applyNumberFormat="0" applyBorder="0" applyAlignment="0" applyProtection="0"/>
    <xf numFmtId="0" fontId="72" fillId="105" borderId="0" applyNumberFormat="0" applyBorder="0" applyAlignment="0" applyProtection="0"/>
    <xf numFmtId="0" fontId="72" fillId="106" borderId="0" applyNumberFormat="0" applyBorder="0" applyAlignment="0" applyProtection="0"/>
    <xf numFmtId="0" fontId="131" fillId="107" borderId="0" applyNumberFormat="0" applyBorder="0" applyAlignment="0" applyProtection="0"/>
    <xf numFmtId="0" fontId="128" fillId="35" borderId="0" applyNumberFormat="0" applyBorder="0" applyAlignment="0" applyProtection="0"/>
    <xf numFmtId="0" fontId="129" fillId="76" borderId="0" applyNumberFormat="0" applyBorder="0" applyAlignment="0" applyProtection="0"/>
    <xf numFmtId="0" fontId="71" fillId="35" borderId="0" applyNumberFormat="0" applyBorder="0" applyAlignment="0" applyProtection="0"/>
    <xf numFmtId="0" fontId="71" fillId="35" borderId="0" applyNumberFormat="0" applyBorder="0" applyAlignment="0" applyProtection="0"/>
    <xf numFmtId="0" fontId="130" fillId="35" borderId="0" applyNumberFormat="0" applyBorder="0" applyAlignment="0" applyProtection="0"/>
    <xf numFmtId="0" fontId="71" fillId="82" borderId="0" applyNumberFormat="0" applyBorder="0" applyAlignment="0" applyProtection="0"/>
    <xf numFmtId="0" fontId="123" fillId="108" borderId="0" applyNumberFormat="0" applyBorder="0" applyAlignment="0" applyProtection="0"/>
    <xf numFmtId="0" fontId="71" fillId="35" borderId="0" applyNumberFormat="0" applyBorder="0" applyAlignment="0" applyProtection="0"/>
    <xf numFmtId="0" fontId="131" fillId="92" borderId="0" applyNumberFormat="0" applyBorder="0" applyAlignment="0" applyProtection="0"/>
    <xf numFmtId="0" fontId="135" fillId="108" borderId="0" applyNumberFormat="0" applyBorder="0" applyAlignment="0" applyProtection="0"/>
    <xf numFmtId="0" fontId="130" fillId="35" borderId="0" applyNumberFormat="0" applyBorder="0" applyAlignment="0" applyProtection="0"/>
    <xf numFmtId="0" fontId="130" fillId="82" borderId="0" applyNumberFormat="0" applyBorder="0" applyAlignment="0" applyProtection="0"/>
    <xf numFmtId="0" fontId="135" fillId="108" borderId="0" applyNumberFormat="0" applyBorder="0" applyAlignment="0" applyProtection="0"/>
    <xf numFmtId="0" fontId="130" fillId="35" borderId="0" applyNumberFormat="0" applyBorder="0" applyAlignment="0" applyProtection="0"/>
    <xf numFmtId="0" fontId="131" fillId="92" borderId="0" applyNumberFormat="0" applyBorder="0" applyAlignment="0" applyProtection="0"/>
    <xf numFmtId="0" fontId="123" fillId="108" borderId="0" applyNumberFormat="0" applyBorder="0" applyAlignment="0" applyProtection="0"/>
    <xf numFmtId="0" fontId="123" fillId="108" borderId="0" applyNumberFormat="0" applyBorder="0" applyAlignment="0" applyProtection="0"/>
    <xf numFmtId="0" fontId="131" fillId="76" borderId="0" applyNumberFormat="0" applyBorder="0" applyAlignment="0" applyProtection="0"/>
    <xf numFmtId="0" fontId="131" fillId="76" borderId="0" applyNumberFormat="0" applyBorder="0" applyAlignment="0" applyProtection="0"/>
    <xf numFmtId="0" fontId="131" fillId="76" borderId="0" applyNumberFormat="0" applyBorder="0" applyAlignment="0" applyProtection="0"/>
    <xf numFmtId="44" fontId="136" fillId="0" borderId="4" applyBorder="0">
      <alignment horizontal="right"/>
    </xf>
    <xf numFmtId="44" fontId="136" fillId="0" borderId="4" applyBorder="0">
      <alignment horizontal="right"/>
    </xf>
    <xf numFmtId="240" fontId="11" fillId="44" borderId="0" applyNumberFormat="0" applyFill="0" applyBorder="0" applyAlignment="0" applyProtection="0">
      <protection locked="0"/>
    </xf>
    <xf numFmtId="0" fontId="103" fillId="0" borderId="0" applyNumberFormat="0" applyAlignment="0"/>
    <xf numFmtId="241" fontId="4" fillId="109" borderId="54">
      <alignment horizontal="center" vertical="center"/>
    </xf>
    <xf numFmtId="242" fontId="137" fillId="0" borderId="0" applyFont="0" applyFill="0" applyBorder="0" applyAlignment="0" applyProtection="0"/>
    <xf numFmtId="0" fontId="138" fillId="0" borderId="0" applyFont="0" applyFill="0" applyBorder="0" applyAlignment="0" applyProtection="0"/>
    <xf numFmtId="243" fontId="139" fillId="0" borderId="0" applyFont="0" applyFill="0" applyBorder="0" applyAlignment="0" applyProtection="0"/>
    <xf numFmtId="244" fontId="4" fillId="0" borderId="0" applyFont="0" applyFill="0" applyBorder="0" applyAlignment="0" applyProtection="0"/>
    <xf numFmtId="0" fontId="138" fillId="0" borderId="0" applyFont="0" applyFill="0" applyBorder="0" applyAlignment="0" applyProtection="0"/>
    <xf numFmtId="245" fontId="139" fillId="0" borderId="0" applyFont="0" applyFill="0" applyBorder="0" applyAlignment="0" applyProtection="0"/>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37" fontId="140" fillId="110" borderId="13" applyBorder="0" applyProtection="0">
      <alignment vertical="center"/>
    </xf>
    <xf numFmtId="0" fontId="141" fillId="0" borderId="55" applyFont="0" applyFill="0" applyBorder="0" applyAlignment="0" applyProtection="0">
      <alignment horizontal="center" vertical="center"/>
    </xf>
    <xf numFmtId="0" fontId="142" fillId="0" borderId="0" applyFont="0" applyFill="0" applyBorder="0" applyAlignment="0"/>
    <xf numFmtId="0" fontId="143" fillId="0" borderId="0">
      <alignment horizontal="center" wrapText="1"/>
      <protection locked="0"/>
    </xf>
    <xf numFmtId="164" fontId="137" fillId="0" borderId="0" applyFont="0" applyFill="0" applyBorder="0" applyAlignment="0" applyProtection="0"/>
    <xf numFmtId="0" fontId="138" fillId="0" borderId="0" applyFont="0" applyFill="0" applyBorder="0" applyAlignment="0" applyProtection="0"/>
    <xf numFmtId="246" fontId="139" fillId="0" borderId="0" applyFont="0" applyFill="0" applyBorder="0" applyAlignment="0" applyProtection="0"/>
    <xf numFmtId="165" fontId="137" fillId="0" borderId="0" applyFont="0" applyFill="0" applyBorder="0" applyAlignment="0" applyProtection="0"/>
    <xf numFmtId="0" fontId="138" fillId="0" borderId="0" applyFont="0" applyFill="0" applyBorder="0" applyAlignment="0" applyProtection="0"/>
    <xf numFmtId="247" fontId="139" fillId="0" borderId="0" applyFont="0" applyFill="0" applyBorder="0" applyAlignment="0" applyProtection="0"/>
    <xf numFmtId="38" fontId="104" fillId="0" borderId="0" applyFont="0" applyFill="0" applyBorder="0" applyAlignment="0" applyProtection="0"/>
    <xf numFmtId="0" fontId="144" fillId="9" borderId="0" applyNumberFormat="0" applyBorder="0" applyAlignment="0" applyProtection="0"/>
    <xf numFmtId="0" fontId="145" fillId="49" borderId="0" applyNumberFormat="0" applyBorder="0" applyAlignment="0" applyProtection="0"/>
    <xf numFmtId="0" fontId="61" fillId="9" borderId="0" applyNumberFormat="0" applyBorder="0" applyAlignment="0" applyProtection="0"/>
    <xf numFmtId="0" fontId="61" fillId="9" borderId="0" applyNumberFormat="0" applyBorder="0" applyAlignment="0" applyProtection="0"/>
    <xf numFmtId="0" fontId="146" fillId="9" borderId="0" applyNumberFormat="0" applyBorder="0" applyAlignment="0" applyProtection="0"/>
    <xf numFmtId="0" fontId="147" fillId="111" borderId="0" applyNumberFormat="0" applyBorder="0" applyAlignment="0" applyProtection="0"/>
    <xf numFmtId="0" fontId="148" fillId="58" borderId="0" applyNumberFormat="0" applyBorder="0" applyAlignment="0" applyProtection="0"/>
    <xf numFmtId="0" fontId="147" fillId="111" borderId="0" applyNumberFormat="0" applyBorder="0" applyAlignment="0" applyProtection="0"/>
    <xf numFmtId="0" fontId="147" fillId="111" borderId="0" applyNumberFormat="0" applyBorder="0" applyAlignment="0" applyProtection="0"/>
    <xf numFmtId="0" fontId="148" fillId="49" borderId="0" applyNumberFormat="0" applyBorder="0" applyAlignment="0" applyProtection="0"/>
    <xf numFmtId="0" fontId="148" fillId="49" borderId="0" applyNumberFormat="0" applyBorder="0" applyAlignment="0" applyProtection="0"/>
    <xf numFmtId="0" fontId="148" fillId="49" borderId="0" applyNumberFormat="0" applyBorder="0" applyAlignment="0" applyProtection="0"/>
    <xf numFmtId="248" fontId="4" fillId="0" borderId="4">
      <alignment wrapText="1"/>
      <protection locked="0"/>
    </xf>
    <xf numFmtId="248" fontId="4" fillId="0" borderId="4">
      <alignment wrapText="1"/>
      <protection locked="0"/>
    </xf>
    <xf numFmtId="0" fontId="149" fillId="0" borderId="0" applyNumberFormat="0" applyFill="0" applyBorder="0" applyAlignment="0" applyProtection="0"/>
    <xf numFmtId="0" fontId="150" fillId="112" borderId="0" applyBorder="0">
      <alignment horizontal="left" vertical="center" indent="1"/>
    </xf>
    <xf numFmtId="0" fontId="151" fillId="0" borderId="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5" fontId="88" fillId="0" borderId="15" applyAlignment="0" applyProtection="0"/>
    <xf numFmtId="198" fontId="4" fillId="0" borderId="0" applyFont="0" applyFill="0" applyBorder="0" applyAlignment="0" applyProtection="0"/>
    <xf numFmtId="0" fontId="138" fillId="0" borderId="0"/>
    <xf numFmtId="0" fontId="152" fillId="0" borderId="0"/>
    <xf numFmtId="0" fontId="138" fillId="0" borderId="0"/>
    <xf numFmtId="0" fontId="153" fillId="0" borderId="0">
      <protection locked="0"/>
    </xf>
    <xf numFmtId="0" fontId="154"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24" fontId="155"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156" fillId="12" borderId="33"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7" fillId="63" borderId="56" applyNumberFormat="0" applyAlignment="0" applyProtection="0"/>
    <xf numFmtId="0" fontId="158" fillId="113" borderId="33" applyNumberFormat="0" applyAlignment="0" applyProtection="0"/>
    <xf numFmtId="0" fontId="65" fillId="12" borderId="33"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59" fillId="114"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0" fontId="160"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61" fillId="0" borderId="0"/>
    <xf numFmtId="0" fontId="140"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2" fillId="13" borderId="36" applyNumberFormat="0" applyAlignment="0" applyProtection="0"/>
    <xf numFmtId="0" fontId="163" fillId="115" borderId="57" applyNumberFormat="0" applyAlignment="0" applyProtection="0"/>
    <xf numFmtId="0" fontId="67" fillId="13" borderId="36" applyNumberFormat="0" applyAlignment="0" applyProtection="0"/>
    <xf numFmtId="0" fontId="67" fillId="13" borderId="36" applyNumberFormat="0" applyAlignment="0" applyProtection="0"/>
    <xf numFmtId="0" fontId="164" fillId="13" borderId="36" applyNumberFormat="0" applyAlignment="0" applyProtection="0"/>
    <xf numFmtId="0" fontId="67" fillId="116" borderId="58" applyNumberFormat="0" applyAlignment="0" applyProtection="0"/>
    <xf numFmtId="0" fontId="121" fillId="117" borderId="36" applyNumberFormat="0" applyAlignment="0" applyProtection="0"/>
    <xf numFmtId="0" fontId="67" fillId="13" borderId="36" applyNumberFormat="0" applyAlignment="0" applyProtection="0"/>
    <xf numFmtId="0" fontId="165" fillId="115" borderId="57" applyNumberFormat="0" applyAlignment="0" applyProtection="0"/>
    <xf numFmtId="0" fontId="121" fillId="117" borderId="36" applyNumberFormat="0" applyAlignment="0" applyProtection="0"/>
    <xf numFmtId="0" fontId="121" fillId="117" borderId="36" applyNumberFormat="0" applyAlignment="0" applyProtection="0"/>
    <xf numFmtId="0" fontId="165" fillId="115" borderId="57" applyNumberFormat="0" applyAlignment="0" applyProtection="0"/>
    <xf numFmtId="0" fontId="120" fillId="51" borderId="53" applyNumberFormat="0" applyFont="0" applyAlignment="0" applyProtection="0"/>
    <xf numFmtId="0" fontId="67" fillId="13" borderId="36" applyNumberFormat="0" applyAlignment="0" applyProtection="0"/>
    <xf numFmtId="0" fontId="120" fillId="51" borderId="53" applyNumberFormat="0" applyFont="0" applyAlignment="0" applyProtection="0"/>
    <xf numFmtId="0" fontId="165" fillId="115" borderId="57" applyNumberFormat="0" applyAlignment="0" applyProtection="0"/>
    <xf numFmtId="0" fontId="165" fillId="115" borderId="57" applyNumberFormat="0" applyAlignment="0" applyProtection="0"/>
    <xf numFmtId="1" fontId="166" fillId="0" borderId="0">
      <alignment vertical="center"/>
    </xf>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7" fillId="0" borderId="0" applyNumberFormat="0" applyFill="0" applyBorder="0" applyAlignment="0" applyProtection="0">
      <alignment vertical="top"/>
      <protection locked="0"/>
    </xf>
    <xf numFmtId="0" fontId="169" fillId="0" borderId="0">
      <alignment horizontal="right" vertical="center"/>
    </xf>
    <xf numFmtId="0" fontId="170" fillId="118" borderId="18">
      <alignment horizontal="center" wrapText="1"/>
    </xf>
    <xf numFmtId="0" fontId="171"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4" fillId="0" borderId="0" applyFont="0" applyFill="0" applyBorder="0" applyAlignment="0" applyProtection="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256" fontId="172" fillId="0" borderId="0"/>
    <xf numFmtId="41" fontId="4" fillId="0" borderId="0" applyFont="0" applyFill="0" applyBorder="0" applyAlignment="0" applyProtection="0"/>
    <xf numFmtId="38" fontId="10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3" fillId="0" borderId="0" applyFont="0" applyFill="0" applyBorder="0" applyAlignment="0" applyProtection="0"/>
    <xf numFmtId="38" fontId="174" fillId="0" borderId="0" applyFont="0" applyFill="0" applyBorder="0" applyAlignment="0" applyProtection="0"/>
    <xf numFmtId="41" fontId="4" fillId="0" borderId="0" applyFont="0" applyFill="0" applyBorder="0" applyAlignment="0" applyProtection="0"/>
    <xf numFmtId="41" fontId="103"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5"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6" fontId="72" fillId="0" borderId="0" applyFont="0" applyFill="0" applyBorder="0" applyAlignment="0" applyProtection="0"/>
    <xf numFmtId="259"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11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72"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165"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165"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76" fillId="51" borderId="53" applyNumberFormat="0" applyFont="0" applyAlignment="0" applyProtection="0"/>
    <xf numFmtId="43" fontId="4" fillId="0" borderId="0" applyFont="0" applyFill="0" applyBorder="0" applyAlignment="0" applyProtection="0"/>
    <xf numFmtId="0" fontId="72" fillId="0" borderId="0"/>
    <xf numFmtId="0" fontId="176"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3" fillId="0" borderId="0" applyFont="0" applyFill="0" applyBorder="0" applyAlignment="0" applyProtection="0"/>
    <xf numFmtId="261" fontId="113"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3"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1" fillId="0" borderId="0" applyFont="0" applyFill="0" applyBorder="0" applyAlignment="0" applyProtection="0"/>
    <xf numFmtId="43" fontId="72" fillId="0" borderId="0" applyFont="0" applyFill="0" applyBorder="0" applyAlignment="0" applyProtection="0"/>
    <xf numFmtId="43" fontId="113" fillId="0" borderId="0" applyFont="0" applyFill="0" applyBorder="0" applyAlignment="0" applyProtection="0"/>
    <xf numFmtId="43"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72" fillId="0" borderId="0" applyFont="0" applyFill="0" applyBorder="0" applyAlignment="0" applyProtection="0"/>
    <xf numFmtId="44" fontId="27" fillId="0" borderId="0" applyFont="0" applyFill="0" applyBorder="0" applyAlignment="0" applyProtection="0"/>
    <xf numFmtId="44" fontId="72"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43" fontId="177" fillId="0" borderId="0" applyFont="0" applyFill="0" applyBorder="0" applyAlignment="0" applyProtection="0"/>
    <xf numFmtId="43" fontId="178"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17" fillId="16" borderId="0" applyNumberFormat="0" applyFont="0" applyBorder="0" applyAlignment="0" applyProtection="0"/>
    <xf numFmtId="43" fontId="4" fillId="0" borderId="0" applyFont="0" applyFill="0" applyBorder="0" applyAlignment="0" applyProtection="0"/>
    <xf numFmtId="0" fontId="72" fillId="0" borderId="0"/>
    <xf numFmtId="0" fontId="117" fillId="16" borderId="0" applyNumberFormat="0" applyFont="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01"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0" fontId="121"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2"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79" fillId="0" borderId="0" applyFont="0" applyFill="0" applyBorder="0" applyAlignment="0" applyProtection="0"/>
    <xf numFmtId="43" fontId="17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80" fillId="0" borderId="0" applyFont="0" applyFill="0" applyBorder="0" applyAlignment="0" applyProtection="0"/>
    <xf numFmtId="43" fontId="72"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72"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4"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1" fillId="51" borderId="53" applyNumberFormat="0" applyFont="0" applyAlignment="0" applyProtection="0"/>
    <xf numFmtId="43" fontId="4" fillId="0" borderId="0" applyFont="0" applyFill="0" applyBorder="0" applyAlignment="0" applyProtection="0"/>
    <xf numFmtId="0" fontId="72" fillId="0" borderId="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117" fillId="0" borderId="0" applyFont="0" applyFill="0" applyBorder="0" applyAlignment="0" applyProtection="0"/>
    <xf numFmtId="43" fontId="181"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17" fillId="17" borderId="0" applyNumberFormat="0" applyFont="0" applyBorder="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43" fontId="181" fillId="0" borderId="0" applyFont="0" applyFill="0" applyBorder="0" applyAlignment="0" applyProtection="0"/>
    <xf numFmtId="258" fontId="113" fillId="0" borderId="0" applyFont="0" applyFill="0" applyBorder="0" applyAlignment="0" applyProtection="0"/>
    <xf numFmtId="43" fontId="11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72"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0" fontId="120" fillId="51" borderId="53" applyNumberFormat="0" applyFont="0" applyAlignment="0" applyProtection="0"/>
    <xf numFmtId="43" fontId="4" fillId="0" borderId="0" applyFont="0" applyFill="0" applyBorder="0" applyAlignment="0" applyProtection="0"/>
    <xf numFmtId="0" fontId="72" fillId="0" borderId="0"/>
    <xf numFmtId="0" fontId="120" fillId="51" borderId="53" applyNumberFormat="0" applyFont="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0" fontId="121" fillId="51" borderId="53" applyNumberFormat="0" applyFont="0" applyAlignment="0" applyProtection="0"/>
    <xf numFmtId="258" fontId="113" fillId="0" borderId="0" applyFont="0" applyFill="0" applyBorder="0" applyAlignment="0" applyProtection="0"/>
    <xf numFmtId="0" fontId="72" fillId="0" borderId="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58" fontId="113"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165" fontId="72" fillId="0" borderId="0" applyFont="0" applyFill="0" applyBorder="0" applyAlignment="0" applyProtection="0"/>
    <xf numFmtId="3" fontId="4" fillId="0" borderId="0" applyFont="0" applyFill="0" applyBorder="0" applyAlignment="0" applyProtection="0"/>
    <xf numFmtId="0" fontId="171" fillId="0" borderId="0" applyFill="0" applyBorder="0" applyAlignment="0" applyProtection="0">
      <protection locked="0"/>
    </xf>
    <xf numFmtId="0" fontId="182" fillId="0" borderId="0" applyNumberFormat="0" applyAlignment="0">
      <alignment horizontal="left"/>
    </xf>
    <xf numFmtId="0" fontId="183" fillId="0" borderId="0" applyNumberFormat="0" applyAlignment="0"/>
    <xf numFmtId="6" fontId="184" fillId="0" borderId="13" applyBorder="0"/>
    <xf numFmtId="250" fontId="155" fillId="0" borderId="0" applyFont="0" applyFill="0" applyBorder="0" applyAlignment="0" applyProtection="0"/>
    <xf numFmtId="262" fontId="175"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0" fontId="120" fillId="51" borderId="53" applyNumberFormat="0" applyFont="0" applyAlignment="0" applyProtection="0"/>
    <xf numFmtId="44" fontId="4" fillId="0" borderId="0" applyFont="0" applyFill="0" applyBorder="0" applyAlignment="0" applyProtection="0"/>
    <xf numFmtId="0" fontId="72" fillId="0" borderId="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27" fillId="0" borderId="0" applyFont="0" applyFill="0" applyBorder="0" applyAlignment="0" applyProtection="0"/>
    <xf numFmtId="44" fontId="185"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179"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263" fontId="113" fillId="0" borderId="0" applyFont="0" applyFill="0" applyBorder="0" applyAlignment="0" applyProtection="0"/>
    <xf numFmtId="0" fontId="121" fillId="51" borderId="53" applyNumberFormat="0" applyFont="0" applyAlignment="0" applyProtection="0"/>
    <xf numFmtId="44" fontId="4" fillId="0" borderId="0" applyFont="0" applyFill="0" applyBorder="0" applyAlignment="0" applyProtection="0"/>
    <xf numFmtId="0" fontId="72" fillId="0" borderId="0"/>
    <xf numFmtId="0" fontId="121" fillId="51" borderId="53" applyNumberFormat="0" applyFont="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4" fillId="0" borderId="0" applyFont="0" applyFill="0" applyBorder="0" applyAlignment="0" applyProtection="0"/>
    <xf numFmtId="263" fontId="113" fillId="0" borderId="0" applyFont="0" applyFill="0" applyBorder="0" applyAlignment="0" applyProtection="0"/>
    <xf numFmtId="44" fontId="7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2" fillId="0" borderId="0" applyFont="0" applyFill="0" applyBorder="0" applyAlignment="0" applyProtection="0"/>
    <xf numFmtId="44" fontId="72" fillId="0" borderId="0" applyFont="0" applyFill="0" applyBorder="0" applyAlignment="0" applyProtection="0"/>
    <xf numFmtId="44" fontId="177" fillId="0" borderId="0" applyFont="0" applyFill="0" applyBorder="0" applyAlignment="0" applyProtection="0"/>
    <xf numFmtId="44" fontId="105" fillId="0" borderId="0" applyFont="0" applyFill="0" applyBorder="0" applyAlignment="0" applyProtection="0"/>
    <xf numFmtId="44" fontId="177" fillId="0" borderId="0" applyFont="0" applyFill="0" applyBorder="0" applyAlignment="0" applyProtection="0"/>
    <xf numFmtId="44" fontId="177" fillId="0" borderId="0" applyFont="0" applyFill="0" applyBorder="0" applyAlignment="0" applyProtection="0"/>
    <xf numFmtId="44" fontId="105"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5" fillId="0" borderId="0" applyFill="0" applyBorder="0" applyAlignment="0"/>
    <xf numFmtId="14" fontId="105" fillId="0" borderId="0" applyFill="0" applyBorder="0" applyAlignment="0"/>
    <xf numFmtId="6" fontId="186" fillId="0" borderId="0">
      <protection locked="0"/>
    </xf>
    <xf numFmtId="14" fontId="91" fillId="0" borderId="2" applyNumberFormat="0" applyBorder="0" applyAlignment="0">
      <alignment horizontal="right"/>
    </xf>
    <xf numFmtId="223" fontId="4" fillId="0" borderId="0" applyFill="0" applyBorder="0" applyProtection="0">
      <alignment horizontal="left" vertical="center"/>
    </xf>
    <xf numFmtId="1" fontId="187" fillId="120" borderId="0"/>
    <xf numFmtId="38" fontId="104" fillId="0" borderId="60">
      <alignment vertical="center"/>
    </xf>
    <xf numFmtId="41" fontId="4" fillId="0" borderId="0" applyFont="0" applyFill="0" applyBorder="0" applyAlignment="0" applyProtection="0"/>
    <xf numFmtId="266" fontId="188" fillId="0" borderId="0" applyFont="0" applyBorder="0" applyProtection="0"/>
    <xf numFmtId="4" fontId="189" fillId="0" borderId="0" applyFont="0" applyFill="0" applyBorder="0" applyAlignment="0" applyProtection="0"/>
    <xf numFmtId="4" fontId="190" fillId="0" borderId="0"/>
    <xf numFmtId="223" fontId="191" fillId="0" borderId="0"/>
    <xf numFmtId="267" fontId="155" fillId="0" borderId="0" applyFill="0" applyBorder="0" applyAlignment="0" applyProtection="0">
      <alignment horizontal="right"/>
    </xf>
    <xf numFmtId="267" fontId="155" fillId="0" borderId="0" applyFill="0" applyBorder="0" applyAlignment="0">
      <alignment horizontal="right"/>
    </xf>
    <xf numFmtId="268" fontId="155" fillId="0" borderId="0" applyFill="0" applyBorder="0" applyAlignment="0">
      <alignment horizontal="right"/>
    </xf>
    <xf numFmtId="0" fontId="149" fillId="0" borderId="0" applyNumberFormat="0" applyFill="0" applyBorder="0" applyAlignment="0" applyProtection="0"/>
    <xf numFmtId="3" fontId="103" fillId="118" borderId="61">
      <protection locked="0"/>
    </xf>
    <xf numFmtId="3" fontId="103" fillId="118" borderId="61">
      <protection locked="0"/>
    </xf>
    <xf numFmtId="3" fontId="103" fillId="118" borderId="61">
      <protection locked="0"/>
    </xf>
    <xf numFmtId="3" fontId="103" fillId="118" borderId="61">
      <protection locked="0"/>
    </xf>
    <xf numFmtId="248" fontId="103" fillId="121" borderId="61">
      <protection locked="0"/>
    </xf>
    <xf numFmtId="248" fontId="103" fillId="121" borderId="61">
      <protection locked="0"/>
    </xf>
    <xf numFmtId="248" fontId="103" fillId="121" borderId="61">
      <protection locked="0"/>
    </xf>
    <xf numFmtId="248" fontId="103" fillId="121" borderId="61">
      <protection locked="0"/>
    </xf>
    <xf numFmtId="269" fontId="103" fillId="122" borderId="61">
      <protection locked="0"/>
    </xf>
    <xf numFmtId="269" fontId="103" fillId="122" borderId="61">
      <protection locked="0"/>
    </xf>
    <xf numFmtId="269" fontId="103" fillId="122" borderId="61">
      <protection locked="0"/>
    </xf>
    <xf numFmtId="269" fontId="103" fillId="122" borderId="61">
      <protection locked="0"/>
    </xf>
    <xf numFmtId="4" fontId="103" fillId="43" borderId="61">
      <protection locked="0"/>
    </xf>
    <xf numFmtId="4" fontId="103" fillId="43" borderId="61">
      <protection locked="0"/>
    </xf>
    <xf numFmtId="4" fontId="103" fillId="43" borderId="61">
      <protection locked="0"/>
    </xf>
    <xf numFmtId="4" fontId="103" fillId="43" borderId="61">
      <protection locked="0"/>
    </xf>
    <xf numFmtId="0" fontId="192" fillId="123" borderId="0" applyNumberFormat="0" applyBorder="0" applyAlignment="0" applyProtection="0"/>
    <xf numFmtId="0" fontId="192" fillId="124" borderId="0" applyNumberFormat="0" applyBorder="0" applyAlignment="0" applyProtection="0"/>
    <xf numFmtId="0" fontId="192" fillId="125" borderId="0" applyNumberFormat="0" applyBorder="0" applyAlignment="0" applyProtection="0"/>
    <xf numFmtId="1" fontId="193"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194" fillId="0" borderId="0" applyNumberFormat="0" applyAlignment="0">
      <alignment horizontal="left"/>
    </xf>
    <xf numFmtId="244" fontId="195" fillId="0" borderId="0" applyFon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198" fillId="0" borderId="0" applyNumberFormat="0" applyFill="0" applyBorder="0" applyAlignment="0" applyProtection="0"/>
    <xf numFmtId="0" fontId="199" fillId="0" borderId="0" applyNumberFormat="0" applyFill="0" applyBorder="0" applyAlignment="0" applyProtection="0"/>
    <xf numFmtId="0" fontId="112" fillId="0" borderId="0" applyNumberFormat="0" applyFill="0" applyBorder="0" applyAlignment="0" applyProtection="0"/>
    <xf numFmtId="0" fontId="199" fillId="0" borderId="0" applyNumberFormat="0" applyFill="0" applyBorder="0" applyAlignment="0" applyProtection="0"/>
    <xf numFmtId="0" fontId="199"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179" fontId="99"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200" fillId="0" borderId="0">
      <protection locked="0"/>
    </xf>
    <xf numFmtId="270" fontId="200" fillId="0" borderId="0">
      <protection locked="0"/>
    </xf>
    <xf numFmtId="2" fontId="4" fillId="0" borderId="0" applyFont="0" applyFill="0" applyBorder="0" applyAlignment="0" applyProtection="0"/>
    <xf numFmtId="259" fontId="4" fillId="0" borderId="0">
      <protection locked="0"/>
    </xf>
    <xf numFmtId="3" fontId="201" fillId="0" borderId="61"/>
    <xf numFmtId="3" fontId="201" fillId="0" borderId="61"/>
    <xf numFmtId="3" fontId="201" fillId="0" borderId="61"/>
    <xf numFmtId="3" fontId="201" fillId="0" borderId="61"/>
    <xf numFmtId="248" fontId="202" fillId="0" borderId="61"/>
    <xf numFmtId="248" fontId="202" fillId="0" borderId="61"/>
    <xf numFmtId="248" fontId="202" fillId="0" borderId="61"/>
    <xf numFmtId="248" fontId="202" fillId="0" borderId="61"/>
    <xf numFmtId="269" fontId="201" fillId="0" borderId="61"/>
    <xf numFmtId="269" fontId="201" fillId="0" borderId="61"/>
    <xf numFmtId="269" fontId="201" fillId="0" borderId="61"/>
    <xf numFmtId="269" fontId="201" fillId="0" borderId="61"/>
    <xf numFmtId="4" fontId="202" fillId="0" borderId="61"/>
    <xf numFmtId="4" fontId="202" fillId="0" borderId="61"/>
    <xf numFmtId="4" fontId="202" fillId="0" borderId="61"/>
    <xf numFmtId="4" fontId="202" fillId="0" borderId="61"/>
    <xf numFmtId="271" fontId="203" fillId="0" borderId="0"/>
    <xf numFmtId="272" fontId="203" fillId="0" borderId="0"/>
    <xf numFmtId="273" fontId="203" fillId="0" borderId="0"/>
    <xf numFmtId="274" fontId="103" fillId="112" borderId="61"/>
    <xf numFmtId="274" fontId="103" fillId="112" borderId="61"/>
    <xf numFmtId="274" fontId="103" fillId="112" borderId="61"/>
    <xf numFmtId="274" fontId="103" fillId="112" borderId="61"/>
    <xf numFmtId="0" fontId="204" fillId="8" borderId="0" applyNumberFormat="0" applyBorder="0" applyAlignment="0" applyProtection="0"/>
    <xf numFmtId="0" fontId="205" fillId="55" borderId="0" applyNumberFormat="0" applyBorder="0" applyAlignment="0" applyProtection="0"/>
    <xf numFmtId="0" fontId="60" fillId="8" borderId="0" applyNumberFormat="0" applyBorder="0" applyAlignment="0" applyProtection="0"/>
    <xf numFmtId="0" fontId="60" fillId="8" borderId="0" applyNumberFormat="0" applyBorder="0" applyAlignment="0" applyProtection="0"/>
    <xf numFmtId="0" fontId="206" fillId="8" borderId="0" applyNumberFormat="0" applyBorder="0" applyAlignment="0" applyProtection="0"/>
    <xf numFmtId="0" fontId="207" fillId="127" borderId="0" applyNumberFormat="0" applyBorder="0" applyAlignment="0" applyProtection="0"/>
    <xf numFmtId="0" fontId="208" fillId="61" borderId="0" applyNumberFormat="0" applyBorder="0" applyAlignment="0" applyProtection="0"/>
    <xf numFmtId="0" fontId="207" fillId="127" borderId="0" applyNumberFormat="0" applyBorder="0" applyAlignment="0" applyProtection="0"/>
    <xf numFmtId="0" fontId="207" fillId="127" borderId="0" applyNumberFormat="0" applyBorder="0" applyAlignment="0" applyProtection="0"/>
    <xf numFmtId="0" fontId="208" fillId="55" borderId="0" applyNumberFormat="0" applyBorder="0" applyAlignment="0" applyProtection="0"/>
    <xf numFmtId="0" fontId="208" fillId="55" borderId="0" applyNumberFormat="0" applyBorder="0" applyAlignment="0" applyProtection="0"/>
    <xf numFmtId="0" fontId="208" fillId="55" borderId="0" applyNumberFormat="0" applyBorder="0" applyAlignment="0" applyProtection="0"/>
    <xf numFmtId="38" fontId="103" fillId="110" borderId="0" applyNumberFormat="0" applyBorder="0" applyAlignment="0" applyProtection="0"/>
    <xf numFmtId="0" fontId="209" fillId="128" borderId="0"/>
    <xf numFmtId="0" fontId="209" fillId="128" borderId="0"/>
    <xf numFmtId="0" fontId="210" fillId="0" borderId="0">
      <alignment horizontal="left"/>
    </xf>
    <xf numFmtId="37" fontId="211"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11" fillId="0" borderId="48" applyNumberFormat="0" applyFill="0">
      <alignment horizontal="centerContinuous" vertical="top"/>
    </xf>
    <xf numFmtId="0" fontId="212" fillId="110" borderId="64" applyNumberFormat="0" applyBorder="0">
      <alignment horizontal="left" vertical="center" indent="1"/>
    </xf>
    <xf numFmtId="0" fontId="213" fillId="129" borderId="61" applyNumberFormat="0" applyFont="0" applyAlignment="0">
      <alignment horizontal="left" vertical="center"/>
    </xf>
    <xf numFmtId="0" fontId="214" fillId="0" borderId="30" applyNumberFormat="0" applyFill="0" applyAlignment="0" applyProtection="0"/>
    <xf numFmtId="0" fontId="215" fillId="0" borderId="65" applyNumberFormat="0" applyFill="0" applyAlignment="0" applyProtection="0"/>
    <xf numFmtId="0" fontId="57" fillId="0" borderId="30" applyNumberFormat="0" applyFill="0" applyAlignment="0" applyProtection="0"/>
    <xf numFmtId="0" fontId="57" fillId="0" borderId="30" applyNumberFormat="0" applyFill="0" applyAlignment="0" applyProtection="0"/>
    <xf numFmtId="0" fontId="216" fillId="0" borderId="30" applyNumberFormat="0" applyFill="0" applyAlignment="0" applyProtection="0"/>
    <xf numFmtId="0" fontId="217" fillId="0" borderId="66" applyNumberFormat="0" applyFill="0" applyAlignment="0" applyProtection="0"/>
    <xf numFmtId="0" fontId="218" fillId="0" borderId="67" applyNumberFormat="0" applyFill="0" applyAlignment="0" applyProtection="0"/>
    <xf numFmtId="0" fontId="57" fillId="0" borderId="30" applyNumberFormat="0" applyFill="0" applyAlignment="0" applyProtection="0"/>
    <xf numFmtId="0" fontId="219" fillId="0" borderId="68" applyNumberFormat="0" applyFill="0" applyAlignment="0" applyProtection="0"/>
    <xf numFmtId="0" fontId="218" fillId="0" borderId="67" applyNumberFormat="0" applyFill="0" applyAlignment="0" applyProtection="0"/>
    <xf numFmtId="0" fontId="218" fillId="0" borderId="67" applyNumberFormat="0" applyFill="0" applyAlignment="0" applyProtection="0"/>
    <xf numFmtId="0" fontId="220" fillId="0" borderId="65" applyNumberFormat="0" applyFill="0" applyAlignment="0" applyProtection="0"/>
    <xf numFmtId="0" fontId="220" fillId="0" borderId="65" applyNumberFormat="0" applyFill="0" applyAlignment="0" applyProtection="0"/>
    <xf numFmtId="0" fontId="220" fillId="0" borderId="65" applyNumberFormat="0" applyFill="0" applyAlignment="0" applyProtection="0"/>
    <xf numFmtId="0" fontId="221" fillId="0" borderId="31" applyNumberFormat="0" applyFill="0" applyAlignment="0" applyProtection="0"/>
    <xf numFmtId="0" fontId="222" fillId="0" borderId="69" applyNumberFormat="0" applyFill="0" applyAlignment="0" applyProtection="0"/>
    <xf numFmtId="0" fontId="58" fillId="0" borderId="31" applyNumberFormat="0" applyFill="0" applyAlignment="0" applyProtection="0"/>
    <xf numFmtId="0" fontId="58" fillId="0" borderId="31" applyNumberFormat="0" applyFill="0" applyAlignment="0" applyProtection="0"/>
    <xf numFmtId="0" fontId="223" fillId="0" borderId="31" applyNumberFormat="0" applyFill="0" applyAlignment="0" applyProtection="0"/>
    <xf numFmtId="0" fontId="224" fillId="0" borderId="31" applyNumberFormat="0" applyFill="0" applyAlignment="0" applyProtection="0"/>
    <xf numFmtId="0" fontId="225" fillId="0" borderId="70" applyNumberFormat="0" applyFill="0" applyAlignment="0" applyProtection="0"/>
    <xf numFmtId="0" fontId="58" fillId="0" borderId="31" applyNumberFormat="0" applyFill="0" applyAlignment="0" applyProtection="0"/>
    <xf numFmtId="0" fontId="226" fillId="0" borderId="71" applyNumberFormat="0" applyFill="0" applyAlignment="0" applyProtection="0"/>
    <xf numFmtId="0" fontId="225" fillId="0" borderId="70" applyNumberFormat="0" applyFill="0" applyAlignment="0" applyProtection="0"/>
    <xf numFmtId="0" fontId="225" fillId="0" borderId="70" applyNumberFormat="0" applyFill="0" applyAlignment="0" applyProtection="0"/>
    <xf numFmtId="0" fontId="227" fillId="0" borderId="69" applyNumberFormat="0" applyFill="0" applyAlignment="0" applyProtection="0"/>
    <xf numFmtId="0" fontId="227" fillId="0" borderId="69" applyNumberFormat="0" applyFill="0" applyAlignment="0" applyProtection="0"/>
    <xf numFmtId="0" fontId="227" fillId="0" borderId="69" applyNumberFormat="0" applyFill="0" applyAlignment="0" applyProtection="0"/>
    <xf numFmtId="0" fontId="228" fillId="0" borderId="32" applyNumberFormat="0" applyFill="0" applyAlignment="0" applyProtection="0"/>
    <xf numFmtId="0" fontId="229" fillId="0" borderId="72" applyNumberFormat="0" applyFill="0" applyAlignment="0" applyProtection="0"/>
    <xf numFmtId="0" fontId="59" fillId="0" borderId="32" applyNumberFormat="0" applyFill="0" applyAlignment="0" applyProtection="0"/>
    <xf numFmtId="0" fontId="59" fillId="0" borderId="32" applyNumberFormat="0" applyFill="0" applyAlignment="0" applyProtection="0"/>
    <xf numFmtId="0" fontId="230" fillId="0" borderId="32" applyNumberFormat="0" applyFill="0" applyAlignment="0" applyProtection="0"/>
    <xf numFmtId="0" fontId="231" fillId="0" borderId="73" applyNumberFormat="0" applyFill="0" applyAlignment="0" applyProtection="0"/>
    <xf numFmtId="0" fontId="232" fillId="0" borderId="53" applyNumberFormat="0" applyFill="0" applyAlignment="0" applyProtection="0"/>
    <xf numFmtId="0" fontId="59" fillId="0" borderId="32" applyNumberFormat="0" applyFill="0" applyAlignment="0" applyProtection="0"/>
    <xf numFmtId="0" fontId="233" fillId="0" borderId="74" applyNumberFormat="0" applyFill="0" applyAlignment="0" applyProtection="0"/>
    <xf numFmtId="0" fontId="232" fillId="0" borderId="53" applyNumberFormat="0" applyFill="0" applyAlignment="0" applyProtection="0"/>
    <xf numFmtId="0" fontId="232" fillId="0" borderId="53" applyNumberFormat="0" applyFill="0" applyAlignment="0" applyProtection="0"/>
    <xf numFmtId="0" fontId="234" fillId="0" borderId="72" applyNumberFormat="0" applyFill="0" applyAlignment="0" applyProtection="0"/>
    <xf numFmtId="0" fontId="121" fillId="51" borderId="53" applyNumberFormat="0" applyFont="0" applyAlignment="0" applyProtection="0"/>
    <xf numFmtId="0" fontId="59" fillId="0" borderId="32" applyNumberFormat="0" applyFill="0" applyAlignment="0" applyProtection="0"/>
    <xf numFmtId="0" fontId="72" fillId="0" borderId="0"/>
    <xf numFmtId="0" fontId="234" fillId="0" borderId="72" applyNumberFormat="0" applyFill="0" applyAlignment="0" applyProtection="0"/>
    <xf numFmtId="0" fontId="234" fillId="0" borderId="72" applyNumberFormat="0" applyFill="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230" fillId="0" borderId="0" applyNumberFormat="0" applyFill="0" applyBorder="0" applyAlignment="0" applyProtection="0"/>
    <xf numFmtId="0" fontId="231" fillId="0" borderId="0" applyNumberFormat="0" applyFill="0" applyBorder="0" applyAlignment="0" applyProtection="0"/>
    <xf numFmtId="0" fontId="232" fillId="0" borderId="0" applyNumberFormat="0" applyFill="0" applyBorder="0" applyAlignment="0" applyProtection="0"/>
    <xf numFmtId="0" fontId="59" fillId="0" borderId="0" applyNumberFormat="0" applyFill="0" applyBorder="0" applyAlignment="0" applyProtection="0"/>
    <xf numFmtId="0" fontId="233"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13"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41" fillId="0" borderId="0" applyFont="0" applyFill="0" applyBorder="0" applyAlignment="0" applyProtection="0">
      <alignment horizontal="center" vertical="center"/>
    </xf>
    <xf numFmtId="0" fontId="100" fillId="0" borderId="75" applyNumberFormat="0" applyFill="0" applyAlignment="0" applyProtection="0"/>
    <xf numFmtId="0" fontId="235" fillId="0" borderId="0" applyNumberFormat="0" applyFill="0" applyBorder="0" applyAlignment="0" applyProtection="0"/>
    <xf numFmtId="0" fontId="236" fillId="0" borderId="0" applyNumberFormat="0" applyFill="0" applyBorder="0" applyAlignment="0" applyProtection="0">
      <alignment vertical="top"/>
      <protection locked="0"/>
    </xf>
    <xf numFmtId="0" fontId="235" fillId="0" borderId="0" applyNumberFormat="0" applyFill="0" applyBorder="0" applyAlignment="0" applyProtection="0"/>
    <xf numFmtId="0" fontId="237" fillId="0" borderId="0" applyNumberFormat="0" applyFill="0" applyBorder="0" applyAlignment="0" applyProtection="0">
      <alignment vertical="top"/>
      <protection locked="0"/>
    </xf>
    <xf numFmtId="0" fontId="238" fillId="0" borderId="0" applyNumberFormat="0" applyFill="0" applyBorder="0" applyAlignment="0" applyProtection="0">
      <alignment vertical="top"/>
      <protection locked="0"/>
    </xf>
    <xf numFmtId="38" fontId="104" fillId="0" borderId="0" applyFont="0" applyFill="0" applyBorder="0" applyAlignment="0" applyProtection="0"/>
    <xf numFmtId="4" fontId="4" fillId="0" borderId="0" applyFont="0" applyFill="0" applyBorder="0" applyAlignment="0" applyProtection="0"/>
    <xf numFmtId="0" fontId="188" fillId="0" borderId="0" applyFill="0" applyBorder="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10" fontId="103" fillId="110" borderId="61" applyNumberFormat="0" applyBorder="0" applyAlignment="0" applyProtection="0"/>
    <xf numFmtId="0" fontId="239" fillId="11" borderId="33"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1" fillId="130" borderId="33" applyNumberFormat="0" applyAlignment="0" applyProtection="0"/>
    <xf numFmtId="0" fontId="63" fillId="11" borderId="33"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66"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0" fontId="242" fillId="47" borderId="56" applyNumberFormat="0" applyAlignment="0" applyProtection="0"/>
    <xf numFmtId="180" fontId="6" fillId="131" borderId="0"/>
    <xf numFmtId="275" fontId="205" fillId="0" borderId="76" applyBorder="0">
      <protection locked="0"/>
    </xf>
    <xf numFmtId="276" fontId="107" fillId="0" borderId="2" applyFont="0" applyFill="0" applyBorder="0" applyAlignment="0" applyProtection="0">
      <alignment horizontal="center"/>
    </xf>
    <xf numFmtId="234" fontId="243" fillId="0" borderId="61"/>
    <xf numFmtId="234" fontId="243" fillId="0" borderId="61"/>
    <xf numFmtId="234" fontId="243" fillId="0" borderId="61"/>
    <xf numFmtId="0" fontId="188" fillId="45" borderId="0"/>
    <xf numFmtId="38" fontId="244" fillId="0" borderId="0"/>
    <xf numFmtId="38" fontId="245" fillId="0" borderId="0"/>
    <xf numFmtId="38" fontId="246" fillId="0" borderId="0"/>
    <xf numFmtId="38" fontId="247" fillId="0" borderId="0"/>
    <xf numFmtId="0" fontId="91" fillId="0" borderId="0"/>
    <xf numFmtId="0" fontId="91" fillId="0" borderId="0"/>
    <xf numFmtId="0" fontId="248" fillId="132" borderId="59"/>
    <xf numFmtId="0" fontId="248" fillId="132" borderId="59"/>
    <xf numFmtId="0" fontId="248" fillId="132" borderId="59"/>
    <xf numFmtId="0" fontId="248" fillId="132" borderId="59"/>
    <xf numFmtId="0" fontId="248"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0" fontId="249" fillId="0" borderId="35" applyNumberFormat="0" applyFill="0" applyAlignment="0" applyProtection="0"/>
    <xf numFmtId="0" fontId="118" fillId="0" borderId="77" applyNumberFormat="0" applyFill="0" applyAlignment="0" applyProtection="0"/>
    <xf numFmtId="0" fontId="66" fillId="0" borderId="35" applyNumberFormat="0" applyFill="0" applyAlignment="0" applyProtection="0"/>
    <xf numFmtId="0" fontId="66" fillId="0" borderId="35" applyNumberFormat="0" applyFill="0" applyAlignment="0" applyProtection="0"/>
    <xf numFmtId="0" fontId="250" fillId="0" borderId="35" applyNumberFormat="0" applyFill="0" applyAlignment="0" applyProtection="0"/>
    <xf numFmtId="0" fontId="251" fillId="0" borderId="78" applyNumberFormat="0" applyFill="0" applyAlignment="0" applyProtection="0"/>
    <xf numFmtId="0" fontId="252" fillId="0" borderId="35" applyNumberFormat="0" applyFill="0" applyAlignment="0" applyProtection="0"/>
    <xf numFmtId="0" fontId="66" fillId="0" borderId="35" applyNumberFormat="0" applyFill="0" applyAlignment="0" applyProtection="0"/>
    <xf numFmtId="0" fontId="253" fillId="0" borderId="79" applyNumberFormat="0" applyFill="0" applyAlignment="0" applyProtection="0"/>
    <xf numFmtId="0" fontId="121" fillId="51" borderId="53" applyNumberFormat="0" applyFont="0" applyAlignment="0" applyProtection="0"/>
    <xf numFmtId="0" fontId="252" fillId="0" borderId="35" applyNumberFormat="0" applyFill="0" applyAlignment="0" applyProtection="0"/>
    <xf numFmtId="0" fontId="72" fillId="0" borderId="0"/>
    <xf numFmtId="0" fontId="121" fillId="51" borderId="53" applyNumberFormat="0" applyFont="0" applyAlignment="0" applyProtection="0"/>
    <xf numFmtId="0" fontId="252" fillId="0" borderId="35" applyNumberFormat="0" applyFill="0" applyAlignment="0" applyProtection="0"/>
    <xf numFmtId="0" fontId="254" fillId="0" borderId="77" applyNumberFormat="0" applyFill="0" applyAlignment="0" applyProtection="0"/>
    <xf numFmtId="0" fontId="254" fillId="0" borderId="77" applyNumberFormat="0" applyFill="0" applyAlignment="0" applyProtection="0"/>
    <xf numFmtId="0" fontId="254" fillId="0" borderId="77" applyNumberFormat="0" applyFill="0" applyAlignment="0" applyProtection="0"/>
    <xf numFmtId="180" fontId="255" fillId="133" borderId="0"/>
    <xf numFmtId="0" fontId="171" fillId="0" borderId="0">
      <alignment horizontal="left" vertical="top"/>
    </xf>
    <xf numFmtId="234" fontId="256" fillId="0" borderId="5">
      <alignment horizontal="right"/>
    </xf>
    <xf numFmtId="0" fontId="141"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9"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3" fillId="0" borderId="0" applyFont="0" applyFill="0" applyBorder="0" applyAlignment="0" applyProtection="0"/>
    <xf numFmtId="280" fontId="4" fillId="0" borderId="0" applyFont="0" applyFill="0" applyBorder="0" applyAlignment="0" applyProtection="0"/>
    <xf numFmtId="14" fontId="91" fillId="0" borderId="0"/>
    <xf numFmtId="0" fontId="257" fillId="0" borderId="80"/>
    <xf numFmtId="281" fontId="91" fillId="0" borderId="0" applyFont="0" applyFill="0" applyBorder="0" applyAlignment="0" applyProtection="0"/>
    <xf numFmtId="282" fontId="91"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200" fillId="0" borderId="0">
      <protection locked="0"/>
    </xf>
    <xf numFmtId="287" fontId="200" fillId="0" borderId="0">
      <protection locked="0"/>
    </xf>
    <xf numFmtId="288" fontId="155" fillId="0" borderId="0" applyFill="0" applyBorder="0" applyAlignment="0">
      <alignment horizontal="right"/>
    </xf>
    <xf numFmtId="0" fontId="195" fillId="0" borderId="0" applyNumberFormat="0" applyFont="0" applyFill="0" applyAlignment="0"/>
    <xf numFmtId="0" fontId="258" fillId="0" borderId="0">
      <alignment horizontal="right"/>
    </xf>
    <xf numFmtId="0" fontId="259" fillId="10" borderId="0" applyNumberFormat="0" applyBorder="0" applyAlignment="0" applyProtection="0"/>
    <xf numFmtId="0" fontId="260" fillId="66" borderId="0" applyNumberFormat="0" applyBorder="0" applyAlignment="0" applyProtection="0"/>
    <xf numFmtId="0" fontId="62" fillId="10" borderId="0" applyNumberFormat="0" applyBorder="0" applyAlignment="0" applyProtection="0"/>
    <xf numFmtId="0" fontId="62" fillId="10" borderId="0" applyNumberFormat="0" applyBorder="0" applyAlignment="0" applyProtection="0"/>
    <xf numFmtId="0" fontId="261" fillId="10" borderId="0" applyNumberFormat="0" applyBorder="0" applyAlignment="0" applyProtection="0"/>
    <xf numFmtId="0" fontId="262" fillId="10" borderId="0" applyNumberFormat="0" applyBorder="0" applyAlignment="0" applyProtection="0"/>
    <xf numFmtId="0" fontId="263" fillId="134" borderId="0" applyNumberFormat="0" applyBorder="0" applyAlignment="0" applyProtection="0"/>
    <xf numFmtId="0" fontId="62" fillId="10" borderId="0" applyNumberFormat="0" applyBorder="0" applyAlignment="0" applyProtection="0"/>
    <xf numFmtId="0" fontId="264" fillId="66" borderId="0" applyNumberFormat="0" applyBorder="0" applyAlignment="0" applyProtection="0"/>
    <xf numFmtId="0" fontId="263" fillId="134" borderId="0" applyNumberFormat="0" applyBorder="0" applyAlignment="0" applyProtection="0"/>
    <xf numFmtId="0" fontId="263" fillId="134" borderId="0" applyNumberFormat="0" applyBorder="0" applyAlignment="0" applyProtection="0"/>
    <xf numFmtId="0" fontId="265" fillId="66" borderId="0" applyNumberFormat="0" applyBorder="0" applyAlignment="0" applyProtection="0"/>
    <xf numFmtId="0" fontId="265" fillId="66" borderId="0" applyNumberFormat="0" applyBorder="0" applyAlignment="0" applyProtection="0"/>
    <xf numFmtId="0" fontId="265" fillId="66" borderId="0" applyNumberFormat="0" applyBorder="0" applyAlignment="0" applyProtection="0"/>
    <xf numFmtId="0" fontId="205" fillId="0" borderId="81" applyNumberFormat="0" applyAlignment="0"/>
    <xf numFmtId="37" fontId="266" fillId="0" borderId="0"/>
    <xf numFmtId="37" fontId="266" fillId="0" borderId="0"/>
    <xf numFmtId="0" fontId="267" fillId="44" borderId="0">
      <alignment horizontal="left" indent="1"/>
    </xf>
    <xf numFmtId="0" fontId="4" fillId="0" borderId="0"/>
    <xf numFmtId="0" fontId="4" fillId="0" borderId="0"/>
    <xf numFmtId="289" fontId="268" fillId="0" borderId="0"/>
    <xf numFmtId="289" fontId="268" fillId="0" borderId="0"/>
    <xf numFmtId="290" fontId="4" fillId="0" borderId="0"/>
    <xf numFmtId="290" fontId="4" fillId="0" borderId="0"/>
    <xf numFmtId="290" fontId="4" fillId="0" borderId="0"/>
    <xf numFmtId="290" fontId="4" fillId="0" borderId="0"/>
    <xf numFmtId="0" fontId="269" fillId="0" borderId="0"/>
    <xf numFmtId="0" fontId="269" fillId="0" borderId="0"/>
    <xf numFmtId="0" fontId="269" fillId="0" borderId="0"/>
    <xf numFmtId="0" fontId="269" fillId="0" borderId="0"/>
    <xf numFmtId="0" fontId="269" fillId="0" borderId="0"/>
    <xf numFmtId="0" fontId="269" fillId="0" borderId="0"/>
    <xf numFmtId="0" fontId="269" fillId="0" borderId="0"/>
    <xf numFmtId="37" fontId="184" fillId="0" borderId="0"/>
    <xf numFmtId="38" fontId="27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3"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27" fillId="0" borderId="0"/>
    <xf numFmtId="0" fontId="4" fillId="0" borderId="0"/>
    <xf numFmtId="0" fontId="4" fillId="0" borderId="0"/>
    <xf numFmtId="0" fontId="117" fillId="0" borderId="0"/>
    <xf numFmtId="0" fontId="4" fillId="0" borderId="0"/>
    <xf numFmtId="0" fontId="4"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4"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4" fillId="0" borderId="0"/>
    <xf numFmtId="0" fontId="4" fillId="0" borderId="0"/>
    <xf numFmtId="0" fontId="117" fillId="0" borderId="0"/>
    <xf numFmtId="0" fontId="117" fillId="0" borderId="0"/>
    <xf numFmtId="0" fontId="4" fillId="0" borderId="0"/>
    <xf numFmtId="0" fontId="117" fillId="0" borderId="0"/>
    <xf numFmtId="0" fontId="4" fillId="0" borderId="0"/>
    <xf numFmtId="0" fontId="4"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123" fillId="51" borderId="53" applyNumberFormat="0" applyFont="0" applyAlignment="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7" fillId="0" borderId="0"/>
    <xf numFmtId="0" fontId="11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3" fillId="51" borderId="53" applyNumberFormat="0" applyFont="0" applyAlignment="0" applyProtection="0"/>
    <xf numFmtId="0" fontId="27" fillId="0" borderId="0"/>
    <xf numFmtId="0" fontId="4" fillId="0" borderId="0"/>
    <xf numFmtId="0" fontId="123"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27" fillId="31" borderId="36" applyNumberFormat="0" applyAlignment="0" applyProtection="0"/>
    <xf numFmtId="0" fontId="117" fillId="0" borderId="0"/>
    <xf numFmtId="0" fontId="27" fillId="0" borderId="0"/>
    <xf numFmtId="0" fontId="27" fillId="31" borderId="36" applyNumberForma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17" borderId="0" applyNumberFormat="0" applyFon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2" fillId="18"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272" fillId="0" borderId="0" applyNumberFormat="0" applyBorder="0" applyProtection="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2" fillId="25"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2" fillId="27" borderId="0" applyNumberFormat="0" applyBorder="0" applyAlignment="0" applyProtection="0"/>
    <xf numFmtId="0" fontId="117" fillId="0" borderId="0"/>
    <xf numFmtId="0" fontId="27" fillId="0" borderId="0"/>
    <xf numFmtId="0" fontId="122" fillId="27" borderId="0" applyNumberFormat="0" applyBorder="0" applyAlignment="0" applyProtection="0"/>
    <xf numFmtId="0" fontId="272" fillId="0" borderId="0" applyNumberFormat="0" applyBorder="0" applyProtection="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61" fillId="34" borderId="36" applyNumberFormat="0" applyAlignment="0" applyProtection="0"/>
    <xf numFmtId="0" fontId="117" fillId="0" borderId="0"/>
    <xf numFmtId="0" fontId="27" fillId="0" borderId="0"/>
    <xf numFmtId="0" fontId="61" fillId="34" borderId="36" applyNumberForma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3" fillId="51" borderId="53" applyNumberFormat="0" applyFont="0" applyAlignment="0" applyProtection="0"/>
    <xf numFmtId="0" fontId="117" fillId="0" borderId="0"/>
    <xf numFmtId="0" fontId="27" fillId="0" borderId="0"/>
    <xf numFmtId="0" fontId="123"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9" fontId="71" fillId="0" borderId="0" applyFont="0" applyFill="0" applyBorder="0" applyAlignment="0" applyProtection="0"/>
    <xf numFmtId="0" fontId="117" fillId="0" borderId="0"/>
    <xf numFmtId="0" fontId="27" fillId="0" borderId="0"/>
    <xf numFmtId="9" fontId="71" fillId="0" borderId="0" applyFont="0" applyFill="0" applyBorder="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8" borderId="0" applyNumberFormat="0" applyFont="0" applyBorder="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2" fillId="18" borderId="0" applyNumberFormat="0" applyBorder="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2" fillId="28" borderId="0" applyNumberFormat="0" applyBorder="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 fillId="32" borderId="70" applyNumberFormat="0" applyAlignment="0" applyProtection="0"/>
    <xf numFmtId="0" fontId="117" fillId="0" borderId="0"/>
    <xf numFmtId="0" fontId="27" fillId="0" borderId="0"/>
    <xf numFmtId="0" fontId="27" fillId="32" borderId="70" applyNumberFormat="0" applyAlignment="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121" fillId="51" borderId="53" applyNumberFormat="0" applyFont="0" applyAlignment="0" applyProtection="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3"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3"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117" fillId="10" borderId="0" applyNumberFormat="0" applyFont="0" applyBorder="0" applyAlignment="0" applyProtection="0"/>
    <xf numFmtId="0" fontId="4" fillId="0" borderId="0"/>
    <xf numFmtId="0" fontId="27" fillId="0" borderId="0"/>
    <xf numFmtId="0" fontId="117" fillId="10" borderId="0" applyNumberFormat="0" applyFont="0" applyBorder="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2" fillId="24" borderId="0" applyNumberFormat="0" applyBorder="0" applyAlignment="0" applyProtection="0"/>
    <xf numFmtId="0" fontId="4" fillId="0" borderId="0"/>
    <xf numFmtId="0" fontId="27" fillId="0" borderId="0"/>
    <xf numFmtId="0" fontId="122" fillId="24" borderId="0" applyNumberFormat="0" applyBorder="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27" fillId="0" borderId="0"/>
    <xf numFmtId="0" fontId="121" fillId="51" borderId="53" applyNumberFormat="0" applyFont="0" applyAlignment="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3"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27" fillId="0" borderId="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121" fillId="51" borderId="53" applyNumberFormat="0" applyFont="0" applyAlignment="0" applyProtection="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121" fillId="51" borderId="53" applyNumberFormat="0" applyFont="0" applyAlignment="0" applyProtection="0"/>
    <xf numFmtId="0" fontId="117" fillId="0" borderId="0"/>
    <xf numFmtId="0" fontId="27" fillId="0" borderId="0"/>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27" fillId="0" borderId="0"/>
    <xf numFmtId="0" fontId="120" fillId="51" borderId="53" applyNumberFormat="0" applyFont="0" applyAlignment="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27" fillId="0" borderId="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271" fillId="0" borderId="0" applyNumberFormat="0" applyBorder="0" applyProtection="0"/>
    <xf numFmtId="0" fontId="271" fillId="0" borderId="0" applyNumberFormat="0" applyBorder="0" applyProtection="0"/>
    <xf numFmtId="0" fontId="4" fillId="0" borderId="0"/>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 fillId="0" borderId="0"/>
    <xf numFmtId="0" fontId="27" fillId="0" borderId="0"/>
    <xf numFmtId="0" fontId="117" fillId="0" borderId="0"/>
    <xf numFmtId="0" fontId="272" fillId="0" borderId="0" applyNumberFormat="0" applyBorder="0" applyProtection="0"/>
    <xf numFmtId="0" fontId="272"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2"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21" fillId="51" borderId="53" applyNumberFormat="0" applyFont="0" applyAlignment="0" applyProtection="0"/>
    <xf numFmtId="0" fontId="105" fillId="0" borderId="0">
      <alignment vertical="top"/>
    </xf>
    <xf numFmtId="0" fontId="271" fillId="0" borderId="0" applyNumberFormat="0" applyBorder="0" applyProtection="0"/>
    <xf numFmtId="0" fontId="27" fillId="0" borderId="0"/>
    <xf numFmtId="0" fontId="121"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1" fillId="51" borderId="53" applyNumberFormat="0" applyFont="0" applyAlignment="0" applyProtection="0"/>
    <xf numFmtId="0" fontId="4" fillId="0" borderId="0"/>
    <xf numFmtId="0" fontId="105" fillId="0" borderId="0">
      <alignment vertical="top"/>
    </xf>
    <xf numFmtId="0" fontId="121"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2" fillId="23" borderId="0" applyNumberFormat="0" applyBorder="0" applyAlignment="0" applyProtection="0"/>
    <xf numFmtId="0" fontId="117" fillId="0" borderId="0"/>
    <xf numFmtId="0" fontId="114" fillId="0" borderId="0">
      <alignment vertical="top"/>
    </xf>
    <xf numFmtId="0" fontId="122" fillId="23" borderId="0" applyNumberFormat="0" applyBorder="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13" borderId="0" applyNumberFormat="0" applyFon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4" fillId="0" borderId="0"/>
    <xf numFmtId="0" fontId="105" fillId="0" borderId="0">
      <alignment vertical="top"/>
    </xf>
    <xf numFmtId="0" fontId="121"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 fillId="0" borderId="0"/>
    <xf numFmtId="0" fontId="117" fillId="0" borderId="0"/>
    <xf numFmtId="0" fontId="117" fillId="0" borderId="0"/>
    <xf numFmtId="0" fontId="27" fillId="0" borderId="0"/>
    <xf numFmtId="0" fontId="271" fillId="0" borderId="0" applyNumberFormat="0" applyBorder="0" applyProtection="0"/>
    <xf numFmtId="0" fontId="271" fillId="0" borderId="0" applyNumberFormat="0" applyBorder="0" applyProtection="0"/>
    <xf numFmtId="0" fontId="4" fillId="0" borderId="0"/>
    <xf numFmtId="0" fontId="117" fillId="0" borderId="0"/>
    <xf numFmtId="0" fontId="4" fillId="0" borderId="0"/>
    <xf numFmtId="0" fontId="105" fillId="0" borderId="0">
      <alignment vertical="top"/>
    </xf>
    <xf numFmtId="0" fontId="105" fillId="0" borderId="0">
      <alignment vertical="top"/>
    </xf>
    <xf numFmtId="0" fontId="105" fillId="0" borderId="0">
      <alignment vertical="top"/>
    </xf>
    <xf numFmtId="0" fontId="117" fillId="0" borderId="0"/>
    <xf numFmtId="0" fontId="117" fillId="0" borderId="0"/>
    <xf numFmtId="0" fontId="4" fillId="0" borderId="0"/>
    <xf numFmtId="0" fontId="117" fillId="0" borderId="0"/>
    <xf numFmtId="0" fontId="117" fillId="0" borderId="0"/>
    <xf numFmtId="0" fontId="4" fillId="0" borderId="0"/>
    <xf numFmtId="0" fontId="105" fillId="0" borderId="0">
      <alignment vertical="top"/>
    </xf>
    <xf numFmtId="0" fontId="117" fillId="0" borderId="0"/>
    <xf numFmtId="0" fontId="117" fillId="0" borderId="0"/>
    <xf numFmtId="0" fontId="4" fillId="0" borderId="0"/>
    <xf numFmtId="0" fontId="117"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62" fillId="0" borderId="67" applyNumberFormat="0" applyFill="0" applyAlignment="0" applyProtection="0"/>
    <xf numFmtId="0" fontId="272" fillId="0" borderId="0" applyNumberFormat="0" applyBorder="0" applyProtection="0"/>
    <xf numFmtId="0" fontId="27" fillId="0" borderId="0"/>
    <xf numFmtId="0" fontId="2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3" fillId="0" borderId="0">
      <alignment vertical="center"/>
    </xf>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68" fillId="0" borderId="82" applyNumberFormat="0" applyFill="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117" fillId="0" borderId="0"/>
    <xf numFmtId="0" fontId="114" fillId="0" borderId="0">
      <alignment vertical="top"/>
    </xf>
    <xf numFmtId="0" fontId="123"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10" borderId="0" applyNumberFormat="0" applyFon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3"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117" fillId="0" borderId="0"/>
    <xf numFmtId="0" fontId="117" fillId="0" borderId="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2" fillId="19" borderId="0" applyNumberForma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10" borderId="0" applyNumberFormat="0" applyFont="0" applyBorder="0" applyAlignment="0" applyProtection="0"/>
    <xf numFmtId="0" fontId="117" fillId="0" borderId="0"/>
    <xf numFmtId="0" fontId="114" fillId="0" borderId="0">
      <alignment vertical="top"/>
    </xf>
    <xf numFmtId="0" fontId="117" fillId="10" borderId="0" applyNumberFormat="0" applyFont="0" applyBorder="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1"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7" fillId="0" borderId="0"/>
    <xf numFmtId="0" fontId="4" fillId="0" borderId="0"/>
    <xf numFmtId="0" fontId="117" fillId="0" borderId="0"/>
    <xf numFmtId="0" fontId="27" fillId="0" borderId="0"/>
    <xf numFmtId="0" fontId="27" fillId="0" borderId="0"/>
    <xf numFmtId="0" fontId="27" fillId="0" borderId="0"/>
    <xf numFmtId="0" fontId="113" fillId="0" borderId="0"/>
    <xf numFmtId="0" fontId="177" fillId="0" borderId="0"/>
    <xf numFmtId="0" fontId="28"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2" fillId="28" borderId="0" applyNumberForma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2" fillId="21" borderId="0" applyNumberFormat="0" applyBorder="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72" fillId="0" borderId="0"/>
    <xf numFmtId="0" fontId="103" fillId="0" borderId="0" applyNumberFormat="0" applyFill="0" applyBorder="0" applyAlignment="0" applyProtection="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3"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5" fillId="0" borderId="0">
      <alignment vertical="top"/>
    </xf>
    <xf numFmtId="0" fontId="120"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27"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271" fillId="0" borderId="0" applyNumberFormat="0" applyBorder="0" applyProtection="0"/>
    <xf numFmtId="0" fontId="4" fillId="0" borderId="0"/>
    <xf numFmtId="0" fontId="4" fillId="0" borderId="0"/>
    <xf numFmtId="0" fontId="105"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11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05" fillId="0" borderId="0">
      <alignment vertical="top"/>
    </xf>
    <xf numFmtId="0" fontId="177" fillId="0" borderId="0"/>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05"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81" fillId="0" borderId="0"/>
    <xf numFmtId="0" fontId="181" fillId="0" borderId="0"/>
    <xf numFmtId="0" fontId="181" fillId="0" borderId="0"/>
    <xf numFmtId="0" fontId="181" fillId="0" borderId="0"/>
    <xf numFmtId="0" fontId="181" fillId="0" borderId="0"/>
    <xf numFmtId="0" fontId="120" fillId="51" borderId="53" applyNumberFormat="0" applyFont="0" applyAlignment="0" applyProtection="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20" fillId="51" borderId="53" applyNumberFormat="0" applyFont="0" applyAlignment="0" applyProtection="0"/>
    <xf numFmtId="0" fontId="120" fillId="0" borderId="0"/>
    <xf numFmtId="0" fontId="181" fillId="0" borderId="0"/>
    <xf numFmtId="0" fontId="27" fillId="0" borderId="0"/>
    <xf numFmtId="0" fontId="181" fillId="0" borderId="0"/>
    <xf numFmtId="0" fontId="181" fillId="0" borderId="0"/>
    <xf numFmtId="0" fontId="181" fillId="0" borderId="0"/>
    <xf numFmtId="0" fontId="181" fillId="0" borderId="0"/>
    <xf numFmtId="0" fontId="181" fillId="0" borderId="0"/>
    <xf numFmtId="0" fontId="181" fillId="0" borderId="0"/>
    <xf numFmtId="0" fontId="105"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 fillId="0" borderId="0"/>
    <xf numFmtId="0" fontId="4" fillId="0" borderId="0"/>
    <xf numFmtId="0" fontId="4" fillId="0" borderId="0"/>
    <xf numFmtId="0" fontId="271" fillId="0" borderId="0" applyNumberFormat="0" applyBorder="0" applyProtection="0"/>
    <xf numFmtId="0" fontId="27" fillId="0" borderId="0"/>
    <xf numFmtId="0" fontId="4" fillId="0" borderId="0"/>
    <xf numFmtId="0" fontId="4" fillId="0" borderId="0"/>
    <xf numFmtId="0" fontId="105"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 fillId="0" borderId="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4"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21" fillId="51" borderId="53" applyNumberFormat="0" applyFont="0" applyAlignment="0" applyProtection="0"/>
    <xf numFmtId="0" fontId="4" fillId="0" borderId="0"/>
    <xf numFmtId="0" fontId="27" fillId="0" borderId="0"/>
    <xf numFmtId="0" fontId="120" fillId="51" borderId="53" applyNumberFormat="0" applyFont="0" applyAlignment="0" applyProtection="0"/>
    <xf numFmtId="0" fontId="271" fillId="0" borderId="0" applyNumberFormat="0" applyBorder="0" applyProtection="0"/>
    <xf numFmtId="0" fontId="105" fillId="0" borderId="0">
      <alignment vertical="top"/>
    </xf>
    <xf numFmtId="0" fontId="120" fillId="51" borderId="53" applyNumberFormat="0" applyFont="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4" fillId="0" borderId="0"/>
    <xf numFmtId="0" fontId="105" fillId="0" borderId="0">
      <alignment vertical="top"/>
    </xf>
    <xf numFmtId="0" fontId="120" fillId="51" borderId="53" applyNumberFormat="0" applyFont="0" applyAlignment="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17" fillId="0" borderId="0"/>
    <xf numFmtId="0" fontId="4"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271" fillId="0" borderId="0" applyNumberFormat="0" applyBorder="0" applyProtection="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72" fillId="0" borderId="0"/>
    <xf numFmtId="0" fontId="120" fillId="0" borderId="0"/>
    <xf numFmtId="0" fontId="27" fillId="0" borderId="0"/>
    <xf numFmtId="0" fontId="27" fillId="0" borderId="0"/>
    <xf numFmtId="0" fontId="27" fillId="0" borderId="0"/>
    <xf numFmtId="0" fontId="27" fillId="0" borderId="0"/>
    <xf numFmtId="0" fontId="1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1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2" fillId="25" borderId="0" applyNumberFormat="0" applyBorder="0" applyAlignment="0" applyProtection="0"/>
    <xf numFmtId="0" fontId="117" fillId="0" borderId="0"/>
    <xf numFmtId="0" fontId="114" fillId="0" borderId="0">
      <alignment vertical="top"/>
    </xf>
    <xf numFmtId="0" fontId="122" fillId="25" borderId="0" applyNumberFormat="0" applyBorder="0" applyAlignment="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121" fillId="51" borderId="53" applyNumberFormat="0" applyFont="0" applyAlignment="0" applyProtection="0"/>
    <xf numFmtId="0" fontId="117" fillId="0" borderId="0"/>
    <xf numFmtId="0" fontId="2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7" borderId="0" applyNumberFormat="0" applyFont="0" applyBorder="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3"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27" fillId="0" borderId="0"/>
    <xf numFmtId="0" fontId="27" fillId="0" borderId="0"/>
    <xf numFmtId="0" fontId="117" fillId="0" borderId="0"/>
    <xf numFmtId="0" fontId="27" fillId="0" borderId="0"/>
    <xf numFmtId="0" fontId="2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4" fillId="0" borderId="0"/>
    <xf numFmtId="0" fontId="272" fillId="0" borderId="0" applyNumberFormat="0" applyBorder="0" applyProtection="0"/>
    <xf numFmtId="0" fontId="117" fillId="0" borderId="0"/>
    <xf numFmtId="0" fontId="114" fillId="0" borderId="0">
      <alignment vertical="top"/>
    </xf>
    <xf numFmtId="0" fontId="117" fillId="0" borderId="0"/>
    <xf numFmtId="0" fontId="117" fillId="0" borderId="0"/>
    <xf numFmtId="0" fontId="114" fillId="0" borderId="0">
      <alignment vertical="top"/>
    </xf>
    <xf numFmtId="0" fontId="114" fillId="0" borderId="0">
      <alignment vertical="top"/>
    </xf>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 fillId="0" borderId="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120" fillId="51" borderId="53" applyNumberFormat="0" applyFont="0" applyAlignment="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4"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4" fillId="0" borderId="0"/>
    <xf numFmtId="0" fontId="120" fillId="51" borderId="53" applyNumberFormat="0" applyFont="0" applyAlignment="0" applyProtection="0"/>
    <xf numFmtId="0" fontId="117" fillId="0" borderId="0"/>
    <xf numFmtId="0" fontId="4" fillId="0" borderId="0"/>
    <xf numFmtId="0" fontId="114" fillId="0" borderId="0">
      <alignment vertical="top"/>
    </xf>
    <xf numFmtId="0" fontId="120" fillId="51" borderId="53" applyNumberFormat="0" applyFont="0" applyAlignment="0" applyProtection="0"/>
    <xf numFmtId="0" fontId="117" fillId="0" borderId="0"/>
    <xf numFmtId="0" fontId="4" fillId="0" borderId="0"/>
    <xf numFmtId="0" fontId="4" fillId="0" borderId="0"/>
    <xf numFmtId="0" fontId="4" fillId="0" borderId="0"/>
    <xf numFmtId="0" fontId="272" fillId="0" borderId="0" applyNumberFormat="0" applyBorder="0" applyProtection="0"/>
    <xf numFmtId="0" fontId="27" fillId="0" borderId="0"/>
    <xf numFmtId="0" fontId="4" fillId="0" borderId="0"/>
    <xf numFmtId="0" fontId="4" fillId="0" borderId="0"/>
    <xf numFmtId="0" fontId="4" fillId="0" borderId="0"/>
    <xf numFmtId="0" fontId="114" fillId="0" borderId="0">
      <alignment vertical="top"/>
    </xf>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21" fillId="51" borderId="53" applyNumberFormat="0" applyFont="0" applyAlignment="0" applyProtection="0"/>
    <xf numFmtId="0" fontId="121" fillId="51" borderId="53" applyNumberFormat="0" applyFont="0" applyAlignment="0" applyProtection="0"/>
    <xf numFmtId="0" fontId="4" fillId="0" borderId="0"/>
    <xf numFmtId="0" fontId="27" fillId="0" borderId="0"/>
    <xf numFmtId="0" fontId="4" fillId="0" borderId="0"/>
    <xf numFmtId="0" fontId="4" fillId="0" borderId="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1"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11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114" fillId="0" borderId="0">
      <alignment vertical="top"/>
    </xf>
    <xf numFmtId="0" fontId="120" fillId="51" borderId="53" applyNumberFormat="0" applyFont="0" applyAlignment="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21" fillId="51" borderId="53" applyNumberFormat="0" applyFont="0" applyAlignment="0" applyProtection="0"/>
    <xf numFmtId="0" fontId="117" fillId="0" borderId="0"/>
    <xf numFmtId="0" fontId="114" fillId="0" borderId="0">
      <alignment vertical="top"/>
    </xf>
    <xf numFmtId="0" fontId="121" fillId="51" borderId="53" applyNumberFormat="0" applyFont="0" applyAlignment="0" applyProtection="0"/>
    <xf numFmtId="0" fontId="117" fillId="0" borderId="0"/>
    <xf numFmtId="0" fontId="272" fillId="0" borderId="0" applyNumberFormat="0" applyBorder="0" applyProtection="0"/>
    <xf numFmtId="0" fontId="117" fillId="0" borderId="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20" fillId="51" borderId="53" applyNumberFormat="0" applyFont="0" applyAlignment="0" applyProtection="0"/>
    <xf numFmtId="0" fontId="272" fillId="0" borderId="0" applyNumberFormat="0" applyBorder="0" applyProtection="0"/>
    <xf numFmtId="0" fontId="27" fillId="0" borderId="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2" fillId="0" borderId="0" applyNumberFormat="0" applyBorder="0" applyProtection="0"/>
    <xf numFmtId="0" fontId="117" fillId="0" borderId="0"/>
    <xf numFmtId="0" fontId="272" fillId="0" borderId="0" applyNumberFormat="0" applyBorder="0" applyProtection="0"/>
    <xf numFmtId="0" fontId="120" fillId="51" borderId="53" applyNumberFormat="0" applyFont="0" applyAlignment="0" applyProtection="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4"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120" fillId="51" borderId="53" applyNumberFormat="0" applyFont="0" applyAlignment="0" applyProtection="0"/>
    <xf numFmtId="0" fontId="117" fillId="0" borderId="0"/>
    <xf numFmtId="0" fontId="2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20" fillId="51" borderId="53" applyNumberFormat="0" applyFont="0" applyAlignment="0" applyProtection="0"/>
    <xf numFmtId="0" fontId="117" fillId="0" borderId="0"/>
    <xf numFmtId="0" fontId="2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4"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7" fillId="0" borderId="0"/>
    <xf numFmtId="0" fontId="4"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17" fillId="0" borderId="0"/>
    <xf numFmtId="0" fontId="272" fillId="0" borderId="0" applyNumberFormat="0" applyBorder="0" applyProtection="0"/>
    <xf numFmtId="0" fontId="117" fillId="0" borderId="0"/>
    <xf numFmtId="0" fontId="114" fillId="0" borderId="0">
      <alignment vertical="top"/>
    </xf>
    <xf numFmtId="0" fontId="272" fillId="0" borderId="0" applyNumberFormat="0" applyBorder="0" applyProtection="0"/>
    <xf numFmtId="0" fontId="11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105" fillId="0" borderId="0">
      <alignment vertical="top"/>
    </xf>
    <xf numFmtId="0" fontId="271" fillId="0" borderId="0" applyNumberFormat="0" applyBorder="0" applyProtection="0"/>
    <xf numFmtId="0" fontId="27"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117" fillId="0" borderId="0"/>
    <xf numFmtId="0" fontId="179" fillId="0" borderId="0"/>
    <xf numFmtId="0" fontId="4" fillId="0" borderId="0"/>
    <xf numFmtId="0" fontId="117" fillId="0" borderId="0"/>
    <xf numFmtId="0" fontId="4" fillId="0" borderId="0"/>
    <xf numFmtId="0" fontId="4" fillId="0" borderId="0"/>
    <xf numFmtId="0" fontId="4" fillId="0" borderId="0"/>
    <xf numFmtId="0" fontId="4" fillId="0" borderId="0"/>
    <xf numFmtId="0" fontId="117" fillId="0" borderId="0"/>
    <xf numFmtId="0" fontId="117" fillId="0" borderId="0"/>
    <xf numFmtId="0" fontId="114" fillId="0" borderId="0"/>
    <xf numFmtId="0" fontId="11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117" fillId="0" borderId="0"/>
    <xf numFmtId="0" fontId="117" fillId="0" borderId="0"/>
    <xf numFmtId="0" fontId="117" fillId="0" borderId="0"/>
    <xf numFmtId="0" fontId="117" fillId="0" borderId="0"/>
    <xf numFmtId="0" fontId="11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1"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117"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117" fillId="0" borderId="0"/>
    <xf numFmtId="0" fontId="117" fillId="0" borderId="0"/>
    <xf numFmtId="0" fontId="117" fillId="0" borderId="0"/>
    <xf numFmtId="0" fontId="117" fillId="0" borderId="0"/>
    <xf numFmtId="0" fontId="117" fillId="0" borderId="0"/>
    <xf numFmtId="0" fontId="11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3" fillId="0" borderId="0" applyNumberFormat="0" applyFill="0" applyBorder="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4" fillId="0" borderId="0">
      <alignment vertical="top"/>
    </xf>
    <xf numFmtId="0" fontId="113" fillId="0" borderId="0" applyNumberFormat="0" applyFont="0" applyBorder="0" applyProtection="0"/>
    <xf numFmtId="0" fontId="27" fillId="0" borderId="0"/>
    <xf numFmtId="0" fontId="113" fillId="0" borderId="0" applyNumberFormat="0" applyFont="0" applyBorder="0" applyProtection="0"/>
    <xf numFmtId="0" fontId="27"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120" fillId="51" borderId="53" applyNumberFormat="0" applyFont="0" applyAlignment="0" applyProtection="0"/>
    <xf numFmtId="0" fontId="271" fillId="0" borderId="0" applyNumberFormat="0" applyBorder="0" applyProtection="0"/>
    <xf numFmtId="0" fontId="27" fillId="0" borderId="0"/>
    <xf numFmtId="0" fontId="4"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20" fillId="51" borderId="53" applyNumberFormat="0" applyFont="0" applyAlignment="0" applyProtection="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20"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4" fillId="0" borderId="0"/>
    <xf numFmtId="0" fontId="271" fillId="0" borderId="0" applyNumberFormat="0" applyBorder="0" applyProtection="0"/>
    <xf numFmtId="0" fontId="60" fillId="0" borderId="0" applyNumberFormat="0" applyFill="0" applyBorder="0" applyAlignment="0" applyProtection="0"/>
    <xf numFmtId="0" fontId="4" fillId="0" borderId="0"/>
    <xf numFmtId="0" fontId="105" fillId="0" borderId="0">
      <alignment vertical="top"/>
    </xf>
    <xf numFmtId="0" fontId="60" fillId="0" borderId="0" applyNumberFormat="0" applyFill="0" applyBorder="0" applyAlignment="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20" fillId="0" borderId="0"/>
    <xf numFmtId="0" fontId="27" fillId="0" borderId="0"/>
    <xf numFmtId="0" fontId="27" fillId="0" borderId="0"/>
    <xf numFmtId="0" fontId="27" fillId="0" borderId="0"/>
    <xf numFmtId="0" fontId="27" fillId="0" borderId="0"/>
    <xf numFmtId="0" fontId="113"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pplyNumberFormat="0" applyFill="0" applyBorder="0" applyAlignment="0" applyProtection="0"/>
    <xf numFmtId="0" fontId="27"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271" fillId="0" borderId="0" applyNumberFormat="0" applyBorder="0" applyProtection="0"/>
    <xf numFmtId="0" fontId="4" fillId="0" borderId="0"/>
    <xf numFmtId="0" fontId="105" fillId="0" borderId="0">
      <alignment vertical="top"/>
    </xf>
    <xf numFmtId="0" fontId="271"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7" fillId="0" borderId="0"/>
    <xf numFmtId="0" fontId="1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7" fillId="0" borderId="0"/>
    <xf numFmtId="0" fontId="27" fillId="0" borderId="0"/>
    <xf numFmtId="0" fontId="27" fillId="0" borderId="0"/>
    <xf numFmtId="0" fontId="27" fillId="0" borderId="0"/>
    <xf numFmtId="0" fontId="203" fillId="0" borderId="0"/>
    <xf numFmtId="0" fontId="117" fillId="0" borderId="0"/>
    <xf numFmtId="0" fontId="27" fillId="0" borderId="0"/>
    <xf numFmtId="0" fontId="27" fillId="0" borderId="0"/>
    <xf numFmtId="0" fontId="27" fillId="0" borderId="0"/>
    <xf numFmtId="0" fontId="180" fillId="0" borderId="0"/>
    <xf numFmtId="0" fontId="117" fillId="0" borderId="0"/>
    <xf numFmtId="0" fontId="27" fillId="0" borderId="0"/>
    <xf numFmtId="0" fontId="27" fillId="0" borderId="0"/>
    <xf numFmtId="0" fontId="27" fillId="0" borderId="0"/>
    <xf numFmtId="0" fontId="274" fillId="0" borderId="0" applyFont="0" applyFill="0" applyBorder="0" applyAlignment="0" applyProtection="0">
      <alignment horizontal="centerContinuous"/>
    </xf>
    <xf numFmtId="0" fontId="188" fillId="0" borderId="5" applyFont="0" applyFill="0" applyBorder="0" applyAlignment="0" applyProtection="0">
      <alignment horizontal="right"/>
    </xf>
    <xf numFmtId="0" fontId="244" fillId="0" borderId="0" applyFont="0" applyFill="0" applyBorder="0" applyAlignment="0" applyProtection="0">
      <alignment horizontal="centerContinuous"/>
    </xf>
    <xf numFmtId="0" fontId="244" fillId="0" borderId="0" applyFont="0" applyFill="0" applyBorder="0" applyAlignment="0" applyProtection="0">
      <alignment horizontal="centerContinuous"/>
    </xf>
    <xf numFmtId="0" fontId="4" fillId="0" borderId="0"/>
    <xf numFmtId="0" fontId="4" fillId="0" borderId="0"/>
    <xf numFmtId="0" fontId="29" fillId="0" borderId="0"/>
    <xf numFmtId="0" fontId="113" fillId="0" borderId="0"/>
    <xf numFmtId="0" fontId="189" fillId="0" borderId="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3" fillId="135"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1"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7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4"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21" fillId="51" borderId="53" applyNumberFormat="0" applyFont="0" applyAlignment="0" applyProtection="0"/>
    <xf numFmtId="0" fontId="113" fillId="135" borderId="37" applyNumberFormat="0" applyFont="0" applyAlignment="0" applyProtection="0"/>
    <xf numFmtId="0" fontId="27" fillId="0" borderId="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20" fillId="51" borderId="53"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23" fillId="51" borderId="53" applyNumberFormat="0" applyFont="0" applyAlignment="0" applyProtection="0"/>
    <xf numFmtId="0" fontId="181" fillId="14" borderId="37" applyNumberFormat="0" applyFont="0" applyAlignment="0" applyProtection="0"/>
    <xf numFmtId="0" fontId="105" fillId="0" borderId="0">
      <alignment vertical="top"/>
    </xf>
    <xf numFmtId="0" fontId="123" fillId="51" borderId="53"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20" fillId="51" borderId="53"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0"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21"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5" fillId="0" borderId="0">
      <alignment vertical="top"/>
    </xf>
    <xf numFmtId="0" fontId="2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81" fillId="14" borderId="37" applyNumberFormat="0" applyFont="0" applyAlignment="0" applyProtection="0"/>
    <xf numFmtId="0" fontId="4" fillId="56" borderId="8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7" fillId="14" borderId="37" applyNumberFormat="0" applyFont="0" applyAlignment="0" applyProtection="0"/>
    <xf numFmtId="0" fontId="2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7"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17"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05" fillId="0" borderId="0">
      <alignment vertical="top"/>
    </xf>
    <xf numFmtId="0" fontId="113" fillId="135" borderId="37" applyNumberFormat="0" applyFont="0" applyAlignment="0" applyProtection="0"/>
    <xf numFmtId="0" fontId="117" fillId="14" borderId="37" applyNumberFormat="0" applyFont="0" applyAlignment="0" applyProtection="0"/>
    <xf numFmtId="0" fontId="113" fillId="135"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17"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20" fillId="51" borderId="53"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181" fillId="14" borderId="37" applyNumberFormat="0" applyFont="0" applyAlignment="0" applyProtection="0"/>
    <xf numFmtId="0" fontId="275" fillId="0" borderId="0"/>
    <xf numFmtId="8" fontId="188" fillId="0" borderId="61" applyBorder="0" applyAlignment="0"/>
    <xf numFmtId="0" fontId="4" fillId="0" borderId="0"/>
    <xf numFmtId="43" fontId="276" fillId="0" borderId="0" applyFont="0" applyFill="0" applyBorder="0" applyAlignment="0" applyProtection="0"/>
    <xf numFmtId="41" fontId="276"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7" fillId="0" borderId="0" applyNumberFormat="0" applyFill="0" applyBorder="0" applyAlignment="0" applyProtection="0"/>
    <xf numFmtId="0" fontId="86" fillId="0" borderId="0" applyNumberFormat="0" applyFill="0" applyBorder="0" applyAlignment="0" applyProtection="0"/>
    <xf numFmtId="0" fontId="278" fillId="12" borderId="3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279" fillId="63" borderId="84" applyNumberFormat="0" applyAlignment="0" applyProtection="0"/>
    <xf numFmtId="0" fontId="105" fillId="0" borderId="0">
      <alignment vertical="top"/>
    </xf>
    <xf numFmtId="0" fontId="280" fillId="113" borderId="34" applyNumberFormat="0" applyAlignment="0" applyProtection="0"/>
    <xf numFmtId="0" fontId="64" fillId="12" borderId="3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114"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0" fontId="115" fillId="63" borderId="84" applyNumberFormat="0" applyAlignment="0" applyProtection="0"/>
    <xf numFmtId="40" fontId="281" fillId="110" borderId="0">
      <alignment horizontal="right"/>
    </xf>
    <xf numFmtId="0" fontId="282" fillId="110" borderId="0">
      <alignment horizontal="right"/>
    </xf>
    <xf numFmtId="0" fontId="283" fillId="110" borderId="5"/>
    <xf numFmtId="0" fontId="283" fillId="0" borderId="0" applyBorder="0">
      <alignment horizontal="centerContinuous"/>
    </xf>
    <xf numFmtId="0" fontId="284" fillId="0" borderId="0" applyBorder="0">
      <alignment horizontal="centerContinuous"/>
    </xf>
    <xf numFmtId="1" fontId="19" fillId="0" borderId="4" applyFill="0" applyProtection="0">
      <alignment horizontal="center" vertical="top" wrapText="1"/>
    </xf>
    <xf numFmtId="165" fontId="174" fillId="0" borderId="0" applyFont="0" applyFill="0" applyBorder="0" applyAlignment="0" applyProtection="0"/>
    <xf numFmtId="291" fontId="174" fillId="0" borderId="0" applyFont="0" applyFill="0" applyBorder="0" applyAlignment="0" applyProtection="0"/>
    <xf numFmtId="14" fontId="143" fillId="0" borderId="0">
      <alignment horizontal="center" wrapText="1"/>
      <protection locked="0"/>
    </xf>
    <xf numFmtId="292" fontId="4" fillId="0" borderId="0" applyFont="0" applyFill="0" applyBorder="0" applyAlignment="0" applyProtection="0"/>
    <xf numFmtId="0" fontId="285"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13"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77" fillId="0" borderId="0" applyFont="0" applyFill="0" applyBorder="0" applyAlignment="0" applyProtection="0"/>
    <xf numFmtId="0" fontId="105" fillId="0" borderId="0">
      <alignment vertical="top"/>
    </xf>
    <xf numFmtId="9" fontId="4" fillId="0" borderId="0" applyFont="0" applyFill="0" applyBorder="0" applyAlignment="0" applyProtection="0"/>
    <xf numFmtId="9" fontId="17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6" fillId="0" borderId="0" applyFont="0" applyFill="0" applyBorder="0" applyAlignment="0" applyProtection="0"/>
    <xf numFmtId="9" fontId="10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10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7" fillId="0" borderId="0" applyFont="0" applyFill="0" applyBorder="0" applyAlignment="0" applyProtection="0"/>
    <xf numFmtId="9" fontId="17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173"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9"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20" fillId="51" borderId="53" applyNumberFormat="0" applyFont="0" applyAlignment="0" applyProtection="0"/>
    <xf numFmtId="9" fontId="4" fillId="0" borderId="0" applyFont="0" applyFill="0" applyBorder="0" applyAlignment="0" applyProtection="0"/>
    <xf numFmtId="0" fontId="27" fillId="0" borderId="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72" fillId="0" borderId="0" applyFont="0" applyFill="0" applyBorder="0" applyAlignment="0" applyProtection="0"/>
    <xf numFmtId="9" fontId="104"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3" fillId="0" borderId="0" applyFont="0" applyFill="0" applyBorder="0" applyAlignment="0" applyProtection="0"/>
    <xf numFmtId="294" fontId="155" fillId="0" borderId="0" applyFill="0" applyBorder="0" applyAlignment="0">
      <alignment horizontal="right"/>
    </xf>
    <xf numFmtId="295" fontId="155" fillId="0" borderId="0" applyBorder="0" applyAlignment="0">
      <alignment horizontal="right"/>
    </xf>
    <xf numFmtId="296" fontId="287" fillId="0" borderId="85" applyFill="0" applyAlignment="0">
      <alignment horizontal="right"/>
    </xf>
    <xf numFmtId="297" fontId="288" fillId="0" borderId="0" applyNumberFormat="0" applyFill="0" applyBorder="0" applyAlignment="0">
      <alignment horizontal="right"/>
    </xf>
    <xf numFmtId="295" fontId="155" fillId="136" borderId="0" applyFont="0" applyBorder="0" applyAlignment="0">
      <alignment horizontal="right"/>
    </xf>
    <xf numFmtId="0" fontId="289" fillId="0" borderId="0" applyFill="0" applyBorder="0">
      <alignment horizontal="right"/>
    </xf>
    <xf numFmtId="0" fontId="290" fillId="0" borderId="0" applyFont="0"/>
    <xf numFmtId="298" fontId="200" fillId="0" borderId="0">
      <protection locked="0"/>
    </xf>
    <xf numFmtId="9" fontId="4" fillId="0" borderId="0" applyFont="0" applyFill="0" applyBorder="0" applyAlignment="0" applyProtection="0"/>
    <xf numFmtId="9" fontId="113" fillId="0" borderId="0" applyFont="0" applyFill="0" applyBorder="0" applyAlignment="0" applyProtection="0"/>
    <xf numFmtId="9" fontId="4" fillId="0" borderId="0" applyFont="0" applyFill="0" applyBorder="0" applyAlignment="0" applyProtection="0"/>
    <xf numFmtId="0" fontId="105" fillId="0" borderId="0">
      <alignment vertical="top"/>
    </xf>
    <xf numFmtId="9" fontId="113"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5"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5" fillId="0" borderId="0" applyFill="0" applyBorder="0" applyAlignment="0"/>
    <xf numFmtId="299" fontId="191" fillId="0" borderId="0"/>
    <xf numFmtId="0" fontId="291" fillId="112" borderId="0">
      <alignment horizontal="left" indent="1"/>
    </xf>
    <xf numFmtId="269" fontId="243" fillId="0" borderId="61"/>
    <xf numFmtId="269" fontId="243" fillId="0" borderId="61"/>
    <xf numFmtId="269" fontId="243" fillId="0" borderId="61"/>
    <xf numFmtId="0" fontId="104" fillId="0" borderId="0" applyNumberFormat="0" applyFont="0" applyFill="0" applyBorder="0" applyAlignment="0" applyProtection="0">
      <alignment horizontal="left"/>
    </xf>
    <xf numFmtId="15" fontId="104" fillId="0" borderId="0" applyFont="0" applyFill="0" applyBorder="0" applyAlignment="0" applyProtection="0"/>
    <xf numFmtId="4" fontId="104" fillId="0" borderId="0" applyFont="0" applyFill="0" applyBorder="0" applyAlignment="0" applyProtection="0"/>
    <xf numFmtId="0" fontId="88" fillId="0" borderId="80">
      <alignment horizontal="center"/>
    </xf>
    <xf numFmtId="3" fontId="104" fillId="0" borderId="0" applyFont="0" applyFill="0" applyBorder="0" applyAlignment="0" applyProtection="0"/>
    <xf numFmtId="0" fontId="104" fillId="137" borderId="0" applyNumberFormat="0" applyFont="0" applyBorder="0" applyAlignment="0" applyProtection="0"/>
    <xf numFmtId="300" fontId="200" fillId="0" borderId="0">
      <protection locked="0"/>
    </xf>
    <xf numFmtId="301" fontId="200" fillId="0" borderId="0">
      <protection locked="0"/>
    </xf>
    <xf numFmtId="1" fontId="4" fillId="0" borderId="2" applyNumberFormat="0" applyFill="0" applyAlignment="0" applyProtection="0">
      <alignment horizontal="center" vertical="center"/>
    </xf>
    <xf numFmtId="302" fontId="90" fillId="0" borderId="0" applyFont="0" applyFill="0" applyBorder="0" applyAlignment="0" applyProtection="0"/>
    <xf numFmtId="0" fontId="129" fillId="42" borderId="0">
      <alignment horizontal="left"/>
      <protection locked="0"/>
    </xf>
    <xf numFmtId="0" fontId="6" fillId="0" borderId="0"/>
    <xf numFmtId="0" fontId="6" fillId="0" borderId="0"/>
    <xf numFmtId="1" fontId="187" fillId="120" borderId="0"/>
    <xf numFmtId="0" fontId="292" fillId="0" borderId="0" applyNumberFormat="0" applyFill="0" applyBorder="0" applyAlignment="0" applyProtection="0"/>
    <xf numFmtId="0" fontId="292" fillId="0" borderId="0" applyNumberFormat="0" applyFill="0" applyAlignment="0" applyProtection="0"/>
    <xf numFmtId="14" fontId="293" fillId="0" borderId="0" applyNumberFormat="0" applyFill="0" applyBorder="0" applyAlignment="0" applyProtection="0">
      <alignment horizontal="left"/>
    </xf>
    <xf numFmtId="0" fontId="86" fillId="0" borderId="0" applyNumberFormat="0" applyFill="0" applyBorder="0" applyAlignment="0" applyProtection="0"/>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105"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294" fillId="122" borderId="84" applyNumberFormat="0" applyProtection="0">
      <alignment vertical="center"/>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4" fontId="105"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39"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140"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42"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1"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2"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3"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4"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5"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105" fillId="146" borderId="84" applyNumberFormat="0" applyProtection="0">
      <alignment horizontal="right" vertical="center"/>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295" fillId="147" borderId="84"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105" fillId="148" borderId="86" applyNumberFormat="0" applyProtection="0">
      <alignment horizontal="left" vertical="center" indent="1"/>
    </xf>
    <xf numFmtId="4" fontId="296"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48"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4" fontId="105"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105"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294" fillId="118" borderId="84" applyNumberFormat="0" applyProtection="0">
      <alignment vertical="center"/>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18" borderId="84" applyNumberFormat="0" applyProtection="0">
      <alignment horizontal="left" vertical="center" indent="1"/>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105"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4" fontId="294"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7" fillId="0" borderId="0"/>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4" fontId="298" fillId="148" borderId="84" applyNumberFormat="0" applyProtection="0">
      <alignment horizontal="right" vertical="center"/>
    </xf>
    <xf numFmtId="303" fontId="188" fillId="0" borderId="0">
      <protection locked="0"/>
    </xf>
    <xf numFmtId="179" fontId="4" fillId="0" borderId="0" applyFont="0" applyFill="0" applyBorder="0" applyAlignment="0" applyProtection="0"/>
    <xf numFmtId="40" fontId="104" fillId="0" borderId="0" applyFont="0" applyFill="0" applyBorder="0" applyAlignment="0" applyProtection="0"/>
    <xf numFmtId="0" fontId="299" fillId="0" borderId="0" applyNumberFormat="0" applyFill="0" applyBorder="0" applyAlignment="0" applyProtection="0"/>
    <xf numFmtId="0" fontId="300" fillId="0" borderId="87" applyFill="0" applyAlignment="0" applyProtection="0"/>
    <xf numFmtId="0" fontId="4" fillId="0" borderId="11" applyBorder="0">
      <protection locked="0"/>
    </xf>
    <xf numFmtId="0" fontId="301" fillId="0" borderId="0" applyNumberFormat="0" applyFill="0" applyBorder="0" applyAlignment="0" applyProtection="0">
      <alignment vertical="top"/>
      <protection locked="0"/>
    </xf>
    <xf numFmtId="0" fontId="169"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2" fillId="0" borderId="90" applyProtection="0">
      <alignment horizontal="centerContinuous"/>
    </xf>
    <xf numFmtId="0" fontId="302" fillId="0" borderId="90" applyProtection="0">
      <alignment horizontal="centerContinuous"/>
    </xf>
    <xf numFmtId="0" fontId="302" fillId="0" borderId="90" applyProtection="0">
      <alignment horizontal="centerContinuous"/>
    </xf>
    <xf numFmtId="0" fontId="302" fillId="0" borderId="90" applyProtection="0">
      <alignment horizontal="centerContinuous"/>
    </xf>
    <xf numFmtId="0" fontId="4" fillId="0" borderId="0"/>
    <xf numFmtId="0" fontId="30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4" fillId="0" borderId="0" applyNumberFormat="0" applyFill="0" applyBorder="0" applyProtection="0"/>
    <xf numFmtId="0" fontId="305" fillId="151" borderId="0" applyNumberFormat="0" applyBorder="0" applyProtection="0"/>
    <xf numFmtId="0" fontId="306" fillId="152" borderId="0" applyNumberFormat="0" applyBorder="0" applyProtection="0"/>
    <xf numFmtId="0" fontId="307" fillId="0" borderId="0" applyNumberFormat="0" applyFill="0" applyBorder="0" applyProtection="0"/>
    <xf numFmtId="0" fontId="306" fillId="0" borderId="0" applyNumberFormat="0" applyFill="0" applyBorder="0" applyProtection="0"/>
    <xf numFmtId="0" fontId="308" fillId="0" borderId="0" applyNumberFormat="0" applyFill="0" applyBorder="0" applyProtection="0"/>
    <xf numFmtId="0" fontId="306" fillId="0" borderId="0" applyNumberFormat="0" applyFill="0" applyBorder="0" applyProtection="0">
      <alignment wrapText="1"/>
    </xf>
    <xf numFmtId="0" fontId="309" fillId="0" borderId="0" applyNumberFormat="0" applyFill="0" applyBorder="0" applyProtection="0"/>
    <xf numFmtId="0" fontId="203" fillId="0" borderId="0"/>
    <xf numFmtId="0" fontId="310" fillId="0" borderId="0"/>
    <xf numFmtId="0" fontId="311" fillId="0" borderId="0"/>
    <xf numFmtId="0" fontId="312" fillId="0" borderId="0"/>
    <xf numFmtId="0" fontId="257" fillId="0" borderId="0"/>
    <xf numFmtId="40" fontId="313" fillId="0" borderId="0" applyBorder="0">
      <alignment horizontal="right"/>
    </xf>
    <xf numFmtId="0" fontId="314" fillId="114" borderId="0"/>
    <xf numFmtId="0" fontId="315" fillId="0" borderId="0" applyNumberFormat="0" applyFill="0" applyBorder="0" applyProtection="0">
      <alignment vertical="top"/>
      <protection locked="0"/>
    </xf>
    <xf numFmtId="49" fontId="316" fillId="0" borderId="0" applyFill="0" applyBorder="0" applyProtection="0">
      <alignment horizontal="center" vertical="top" wrapText="1"/>
      <protection locked="0"/>
    </xf>
    <xf numFmtId="1" fontId="317"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8" fillId="0" borderId="0" applyFill="0" applyBorder="0" applyProtection="0">
      <alignment horizontal="left"/>
    </xf>
    <xf numFmtId="0" fontId="319" fillId="118" borderId="61">
      <alignment vertical="center"/>
    </xf>
    <xf numFmtId="0" fontId="319" fillId="118" borderId="61">
      <alignment vertical="center"/>
    </xf>
    <xf numFmtId="0" fontId="319" fillId="118" borderId="61">
      <alignment vertical="center"/>
    </xf>
    <xf numFmtId="0" fontId="307" fillId="110" borderId="0">
      <alignment vertical="center"/>
    </xf>
    <xf numFmtId="0" fontId="319" fillId="122" borderId="61">
      <alignment vertical="center"/>
    </xf>
    <xf numFmtId="0" fontId="319" fillId="122" borderId="61">
      <alignment vertical="center"/>
    </xf>
    <xf numFmtId="0" fontId="319" fillId="122" borderId="61">
      <alignment vertical="center"/>
    </xf>
    <xf numFmtId="49" fontId="320" fillId="153" borderId="2">
      <alignment vertical="center"/>
    </xf>
    <xf numFmtId="49" fontId="319" fillId="154" borderId="2">
      <alignment vertical="center"/>
    </xf>
    <xf numFmtId="49" fontId="319" fillId="150" borderId="2">
      <alignment vertical="center"/>
    </xf>
    <xf numFmtId="0" fontId="119" fillId="155" borderId="91">
      <alignment horizontal="centerContinuous" vertical="center"/>
    </xf>
    <xf numFmtId="0" fontId="321" fillId="50" borderId="92">
      <alignment horizontal="centerContinuous" vertical="center"/>
    </xf>
    <xf numFmtId="223" fontId="322" fillId="0" borderId="0" applyNumberFormat="0" applyFill="0" applyBorder="0" applyAlignment="0" applyProtection="0"/>
    <xf numFmtId="49" fontId="105" fillId="0" borderId="0" applyFill="0" applyBorder="0" applyAlignment="0"/>
    <xf numFmtId="49" fontId="105"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7" fillId="0" borderId="0" applyNumberFormat="0" applyFill="0" applyBorder="0" applyAlignment="0" applyProtection="0"/>
    <xf numFmtId="0" fontId="151" fillId="0" borderId="0" applyFill="0" applyBorder="0" applyProtection="0">
      <alignment horizontal="left" vertical="top"/>
    </xf>
    <xf numFmtId="308" fontId="101" fillId="0" borderId="0"/>
    <xf numFmtId="40" fontId="323" fillId="0" borderId="0"/>
    <xf numFmtId="0" fontId="324" fillId="133" borderId="0"/>
    <xf numFmtId="0" fontId="325" fillId="133" borderId="0"/>
    <xf numFmtId="0" fontId="116" fillId="0" borderId="0" applyNumberFormat="0" applyFill="0" applyBorder="0" applyAlignment="0" applyProtection="0"/>
    <xf numFmtId="0" fontId="299" fillId="0" borderId="0" applyNumberFormat="0" applyFill="0" applyBorder="0" applyAlignment="0" applyProtection="0"/>
    <xf numFmtId="0" fontId="116"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0" fontId="299" fillId="0" borderId="0" applyNumberFormat="0" applyFill="0" applyBorder="0" applyAlignment="0" applyProtection="0"/>
    <xf numFmtId="1" fontId="19" fillId="0" borderId="23" applyNumberFormat="0" applyFill="0" applyProtection="0">
      <alignment horizontal="left" vertical="center"/>
    </xf>
    <xf numFmtId="0" fontId="326" fillId="0" borderId="38" applyNumberFormat="0" applyFill="0" applyAlignment="0" applyProtection="0"/>
    <xf numFmtId="259" fontId="4" fillId="0" borderId="85">
      <protection locked="0"/>
    </xf>
    <xf numFmtId="0" fontId="70" fillId="0" borderId="38" applyNumberFormat="0" applyFill="0" applyAlignment="0" applyProtection="0"/>
    <xf numFmtId="0" fontId="70" fillId="0" borderId="38" applyNumberFormat="0" applyFill="0" applyAlignment="0" applyProtection="0"/>
    <xf numFmtId="0" fontId="122" fillId="0" borderId="38" applyNumberFormat="0" applyFill="0" applyAlignment="0" applyProtection="0"/>
    <xf numFmtId="0" fontId="114" fillId="0" borderId="0">
      <alignment vertical="top"/>
    </xf>
    <xf numFmtId="0" fontId="327" fillId="0" borderId="93" applyNumberFormat="0" applyFill="0" applyAlignment="0" applyProtection="0"/>
    <xf numFmtId="0" fontId="70" fillId="0" borderId="38"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295" fillId="0" borderId="94" applyNumberFormat="0" applyFill="0" applyAlignment="0" applyProtection="0"/>
    <xf numFmtId="0" fontId="328" fillId="0" borderId="93" applyNumberFormat="0" applyFill="0" applyAlignment="0" applyProtection="0"/>
    <xf numFmtId="0" fontId="122" fillId="0" borderId="38"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327" fillId="0" borderId="93"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5"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192" fillId="0" borderId="94" applyNumberFormat="0" applyFill="0" applyAlignment="0" applyProtection="0"/>
    <xf numFmtId="0" fontId="248" fillId="0" borderId="96"/>
    <xf numFmtId="0" fontId="248" fillId="0" borderId="96"/>
    <xf numFmtId="0" fontId="248" fillId="0" borderId="59"/>
    <xf numFmtId="0" fontId="248" fillId="0" borderId="59"/>
    <xf numFmtId="0" fontId="248" fillId="0" borderId="59"/>
    <xf numFmtId="0" fontId="248" fillId="0" borderId="59"/>
    <xf numFmtId="0" fontId="248" fillId="0" borderId="59"/>
    <xf numFmtId="0" fontId="248" fillId="0" borderId="59"/>
    <xf numFmtId="309" fontId="4" fillId="0" borderId="0" applyFont="0" applyFill="0" applyBorder="0" applyAlignment="0" applyProtection="0"/>
    <xf numFmtId="310" fontId="4" fillId="0" borderId="0" applyFont="0" applyFill="0" applyBorder="0" applyAlignment="0" applyProtection="0"/>
    <xf numFmtId="198" fontId="99" fillId="0" borderId="0" applyFont="0" applyFill="0" applyBorder="0" applyAlignment="0" applyProtection="0"/>
    <xf numFmtId="0" fontId="182" fillId="0" borderId="11" applyNumberFormat="0" applyFill="0" applyProtection="0"/>
    <xf numFmtId="37" fontId="103" fillId="122" borderId="0" applyNumberFormat="0" applyBorder="0" applyAlignment="0" applyProtection="0"/>
    <xf numFmtId="37" fontId="103" fillId="0" borderId="0"/>
    <xf numFmtId="3" fontId="201" fillId="0" borderId="75" applyProtection="0"/>
    <xf numFmtId="311" fontId="4" fillId="0" borderId="0" applyFont="0" applyFill="0" applyBorder="0" applyAlignment="0" applyProtection="0"/>
    <xf numFmtId="312" fontId="4" fillId="0" borderId="0" applyFont="0" applyFill="0" applyBorder="0" applyAlignment="0" applyProtection="0"/>
    <xf numFmtId="1" fontId="329" fillId="0" borderId="2" applyNumberFormat="0" applyFill="0" applyAlignment="0" applyProtection="0">
      <alignment horizontal="left"/>
    </xf>
    <xf numFmtId="234" fontId="174" fillId="0" borderId="0" applyFont="0" applyFill="0" applyBorder="0" applyAlignment="0" applyProtection="0"/>
    <xf numFmtId="313" fontId="174"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30" fillId="0" borderId="0" applyNumberFormat="0" applyFill="0" applyBorder="0" applyAlignment="0" applyProtection="0"/>
    <xf numFmtId="0" fontId="298" fillId="0" borderId="0" applyNumberFormat="0" applyFill="0" applyBorder="0" applyAlignment="0" applyProtection="0"/>
    <xf numFmtId="0" fontId="68" fillId="0" borderId="0" applyNumberFormat="0" applyFill="0" applyBorder="0" applyAlignment="0" applyProtection="0"/>
    <xf numFmtId="0" fontId="68" fillId="0" borderId="0" applyNumberFormat="0" applyFill="0" applyBorder="0" applyAlignment="0" applyProtection="0"/>
    <xf numFmtId="0" fontId="331" fillId="0" borderId="0" applyNumberFormat="0" applyFill="0" applyBorder="0" applyAlignment="0" applyProtection="0"/>
    <xf numFmtId="0" fontId="105" fillId="0" borderId="0">
      <alignment vertical="top"/>
    </xf>
    <xf numFmtId="0" fontId="332" fillId="0" borderId="0" applyNumberFormat="0" applyFill="0" applyBorder="0" applyAlignment="0" applyProtection="0"/>
    <xf numFmtId="0" fontId="68" fillId="0" borderId="0" applyNumberFormat="0" applyFill="0" applyBorder="0" applyAlignment="0" applyProtection="0"/>
    <xf numFmtId="0" fontId="253" fillId="0" borderId="0" applyNumberFormat="0" applyFill="0" applyBorder="0" applyAlignment="0" applyProtection="0"/>
    <xf numFmtId="0" fontId="332" fillId="0" borderId="0" applyNumberFormat="0" applyFill="0" applyBorder="0" applyAlignment="0" applyProtection="0"/>
    <xf numFmtId="0" fontId="332"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3" fillId="0" borderId="0" applyFont="0" applyFill="0" applyBorder="0" applyAlignment="0" applyProtection="0"/>
    <xf numFmtId="316" fontId="333" fillId="0" borderId="0" applyFont="0" applyFill="0" applyBorder="0" applyAlignment="0" applyProtection="0"/>
    <xf numFmtId="0" fontId="334" fillId="0" borderId="0" applyNumberFormat="0" applyFill="0" applyBorder="0" applyAlignment="0" applyProtection="0"/>
    <xf numFmtId="0" fontId="335" fillId="0" borderId="0"/>
    <xf numFmtId="0" fontId="4" fillId="56" borderId="0" applyNumberFormat="0" applyFont="0" applyBorder="0" applyAlignment="0" applyProtection="0"/>
    <xf numFmtId="0" fontId="132" fillId="87" borderId="0" applyNumberFormat="0" applyBorder="0" applyAlignment="0" applyProtection="0"/>
    <xf numFmtId="0" fontId="132" fillId="92" borderId="0" applyNumberFormat="0" applyBorder="0" applyAlignment="0" applyProtection="0"/>
    <xf numFmtId="0" fontId="132" fillId="96" borderId="0" applyNumberFormat="0" applyBorder="0" applyAlignment="0" applyProtection="0"/>
    <xf numFmtId="0" fontId="132" fillId="78" borderId="0" applyNumberFormat="0" applyBorder="0" applyAlignment="0" applyProtection="0"/>
    <xf numFmtId="0" fontId="132" fillId="80" borderId="0" applyNumberFormat="0" applyBorder="0" applyAlignment="0" applyProtection="0"/>
    <xf numFmtId="0" fontId="132" fillId="76" borderId="0" applyNumberFormat="0" applyBorder="0" applyAlignment="0" applyProtection="0"/>
    <xf numFmtId="0" fontId="336" fillId="0" borderId="0" applyNumberFormat="0" applyFill="0" applyBorder="0" applyAlignment="0" applyProtection="0"/>
    <xf numFmtId="0" fontId="337" fillId="115" borderId="57" applyNumberFormat="0" applyAlignment="0" applyProtection="0"/>
    <xf numFmtId="0" fontId="338" fillId="66" borderId="0" applyNumberFormat="0" applyBorder="0" applyAlignment="0" applyProtection="0"/>
    <xf numFmtId="317" fontId="4" fillId="0" borderId="0" applyFont="0" applyFill="0" applyBorder="0" applyAlignment="0" applyProtection="0"/>
    <xf numFmtId="318" fontId="33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4" fillId="0" borderId="0" applyFont="0" applyFill="0" applyBorder="0" applyAlignment="0" applyProtection="0"/>
    <xf numFmtId="0" fontId="339"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9" fillId="0" borderId="0" applyFont="0" applyFill="0" applyBorder="0" applyAlignment="0" applyProtection="0"/>
    <xf numFmtId="0" fontId="340" fillId="0" borderId="77" applyNumberFormat="0" applyFill="0" applyAlignment="0" applyProtection="0"/>
    <xf numFmtId="38" fontId="341" fillId="0" borderId="0" applyFont="0" applyFill="0" applyBorder="0" applyAlignment="0" applyProtection="0"/>
    <xf numFmtId="40" fontId="341" fillId="0" borderId="0" applyFont="0" applyFill="0" applyBorder="0" applyAlignment="0" applyProtection="0"/>
    <xf numFmtId="245" fontId="341" fillId="0" borderId="0" applyFont="0" applyFill="0" applyBorder="0" applyAlignment="0" applyProtection="0"/>
    <xf numFmtId="243" fontId="341" fillId="0" borderId="0" applyFont="0" applyFill="0" applyBorder="0" applyAlignment="0" applyProtection="0"/>
    <xf numFmtId="0" fontId="341" fillId="0" borderId="0" applyFont="0"/>
    <xf numFmtId="179" fontId="4" fillId="0" borderId="0" applyFont="0" applyFill="0" applyBorder="0" applyAlignment="0" applyProtection="0"/>
    <xf numFmtId="0" fontId="342" fillId="0" borderId="0" applyFont="0" applyFill="0" applyBorder="0" applyAlignment="0" applyProtection="0"/>
    <xf numFmtId="0" fontId="342" fillId="0" borderId="0" applyFont="0" applyFill="0" applyBorder="0" applyAlignment="0" applyProtection="0"/>
    <xf numFmtId="0" fontId="107" fillId="0" borderId="0">
      <alignment vertical="center"/>
    </xf>
    <xf numFmtId="40" fontId="343" fillId="0" borderId="0" applyFont="0" applyFill="0" applyBorder="0" applyAlignment="0" applyProtection="0"/>
    <xf numFmtId="38" fontId="343" fillId="0" borderId="0" applyFont="0" applyFill="0" applyBorder="0" applyAlignment="0" applyProtection="0"/>
    <xf numFmtId="0" fontId="343" fillId="0" borderId="0" applyFont="0" applyFill="0" applyBorder="0" applyAlignment="0" applyProtection="0"/>
    <xf numFmtId="0" fontId="343" fillId="0" borderId="0" applyFont="0" applyFill="0" applyBorder="0" applyAlignment="0" applyProtection="0"/>
    <xf numFmtId="9" fontId="344" fillId="0" borderId="0" applyFont="0" applyFill="0" applyBorder="0" applyAlignment="0" applyProtection="0"/>
    <xf numFmtId="0" fontId="345" fillId="0" borderId="0"/>
    <xf numFmtId="38" fontId="4" fillId="0" borderId="0" applyFont="0" applyFill="0" applyBorder="0" applyAlignment="0" applyProtection="0"/>
    <xf numFmtId="43" fontId="4" fillId="0" borderId="0" applyFont="0" applyFill="0" applyBorder="0" applyAlignment="0" applyProtection="0"/>
    <xf numFmtId="41" fontId="346" fillId="0" borderId="0" applyFont="0" applyFill="0" applyBorder="0" applyAlignment="0" applyProtection="0"/>
    <xf numFmtId="319" fontId="347" fillId="0" borderId="0" applyFont="0" applyFill="0" applyBorder="0" applyAlignment="0" applyProtection="0"/>
    <xf numFmtId="320" fontId="347" fillId="0" borderId="0" applyFont="0" applyFill="0" applyBorder="0" applyAlignment="0" applyProtection="0"/>
    <xf numFmtId="321" fontId="347" fillId="0" borderId="0" applyFont="0" applyFill="0" applyBorder="0" applyAlignment="0" applyProtection="0"/>
    <xf numFmtId="0" fontId="348" fillId="0" borderId="0"/>
    <xf numFmtId="0" fontId="237" fillId="0" borderId="0" applyNumberFormat="0" applyFill="0" applyBorder="0" applyAlignment="0" applyProtection="0">
      <alignment vertical="top"/>
      <protection locked="0"/>
    </xf>
    <xf numFmtId="0" fontId="195" fillId="0" borderId="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49" fillId="47" borderId="56"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0" fontId="350"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51" fillId="0" borderId="0" applyFont="0" applyFill="0" applyBorder="0" applyAlignment="0" applyProtection="0"/>
    <xf numFmtId="260" fontId="351" fillId="0" borderId="0" applyFont="0" applyFill="0" applyBorder="0" applyAlignment="0" applyProtection="0"/>
    <xf numFmtId="0" fontId="103" fillId="0" borderId="0"/>
    <xf numFmtId="0" fontId="352" fillId="49" borderId="0" applyNumberFormat="0" applyBorder="0" applyAlignment="0" applyProtection="0"/>
    <xf numFmtId="0" fontId="353" fillId="0" borderId="0"/>
    <xf numFmtId="40" fontId="354"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4" fillId="0" borderId="0" applyFont="0" applyFill="0" applyBorder="0" applyAlignment="0" applyProtection="0"/>
    <xf numFmtId="38" fontId="355" fillId="0" borderId="0" applyFont="0" applyFill="0" applyBorder="0" applyAlignment="0" applyProtection="0"/>
    <xf numFmtId="0" fontId="174" fillId="0" borderId="0"/>
    <xf numFmtId="0" fontId="4" fillId="0" borderId="0"/>
    <xf numFmtId="0" fontId="356" fillId="55" borderId="0" applyNumberFormat="0" applyBorder="0" applyAlignment="0" applyProtection="0"/>
    <xf numFmtId="0" fontId="357" fillId="0" borderId="65" applyNumberFormat="0" applyFill="0" applyAlignment="0" applyProtection="0"/>
    <xf numFmtId="0" fontId="358" fillId="0" borderId="69" applyNumberFormat="0" applyFill="0" applyAlignment="0" applyProtection="0"/>
    <xf numFmtId="0" fontId="359" fillId="0" borderId="72" applyNumberFormat="0" applyFill="0" applyAlignment="0" applyProtection="0"/>
    <xf numFmtId="0" fontId="359" fillId="0" borderId="0" applyNumberFormat="0" applyFill="0" applyBorder="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0" fillId="63" borderId="56" applyNumberFormat="0" applyAlignment="0" applyProtection="0"/>
    <xf numFmtId="0" fontId="361" fillId="0" borderId="0" applyNumberFormat="0" applyFill="0" applyBorder="0" applyAlignment="0" applyProtection="0"/>
    <xf numFmtId="0" fontId="362" fillId="0" borderId="0" applyNumberFormat="0" applyFill="0" applyBorder="0" applyAlignment="0" applyProtection="0"/>
    <xf numFmtId="317" fontId="351" fillId="0" borderId="0" applyFont="0" applyFill="0" applyBorder="0" applyAlignment="0" applyProtection="0"/>
    <xf numFmtId="6" fontId="363" fillId="0" borderId="0" applyFont="0" applyFill="0" applyBorder="0" applyAlignment="0" applyProtection="0"/>
    <xf numFmtId="322" fontId="35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0" fontId="364" fillId="0" borderId="94" applyNumberFormat="0" applyFill="0" applyAlignment="0" applyProtection="0"/>
    <xf numFmtId="274" fontId="355" fillId="0" borderId="90">
      <alignment horizontal="center"/>
    </xf>
    <xf numFmtId="274" fontId="355" fillId="0" borderId="90">
      <alignment horizontal="center"/>
    </xf>
    <xf numFmtId="274" fontId="355" fillId="0" borderId="90">
      <alignment horizontal="center"/>
    </xf>
    <xf numFmtId="274" fontId="355" fillId="0" borderId="90">
      <alignment horizontal="center"/>
    </xf>
    <xf numFmtId="0" fontId="69" fillId="0" borderId="0" applyNumberFormat="0" applyFill="0" applyBorder="0" applyAlignment="0" applyProtection="0"/>
  </cellStyleXfs>
  <cellXfs count="2070">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30" fillId="0" borderId="0" xfId="26" applyFont="1"/>
    <xf numFmtId="0" fontId="25" fillId="0" borderId="0" xfId="27" applyNumberFormat="1" applyFont="1" applyFill="1" applyBorder="1" applyAlignment="1" applyProtection="1">
      <alignment horizontal="right" vertical="center"/>
    </xf>
    <xf numFmtId="0" fontId="40" fillId="0" borderId="0" xfId="27" applyNumberFormat="1" applyFont="1" applyFill="1" applyBorder="1" applyAlignment="1" applyProtection="1">
      <alignment horizontal="center" vertical="center"/>
    </xf>
    <xf numFmtId="0" fontId="41" fillId="0" borderId="0" xfId="27" applyFont="1" applyFill="1" applyBorder="1" applyAlignment="1">
      <alignment vertical="center"/>
    </xf>
    <xf numFmtId="171" fontId="41"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0" fontId="42" fillId="0" borderId="19" xfId="26" applyFont="1" applyBorder="1" applyAlignment="1">
      <alignment horizontal="center" vertical="center" wrapText="1"/>
    </xf>
    <xf numFmtId="169" fontId="19" fillId="0" borderId="18" xfId="7" applyFont="1" applyBorder="1"/>
    <xf numFmtId="0" fontId="25" fillId="0" borderId="19" xfId="26" applyFont="1" applyFill="1" applyBorder="1" applyAlignment="1">
      <alignment horizontal="center"/>
    </xf>
    <xf numFmtId="0" fontId="25" fillId="0" borderId="6" xfId="26" applyFont="1" applyFill="1" applyBorder="1" applyAlignment="1">
      <alignment horizontal="center"/>
    </xf>
    <xf numFmtId="169" fontId="19" fillId="0" borderId="2" xfId="7" applyFont="1" applyBorder="1"/>
    <xf numFmtId="0" fontId="43" fillId="0" borderId="10" xfId="26" applyFont="1" applyBorder="1" applyAlignment="1">
      <alignment vertical="center" wrapText="1"/>
    </xf>
    <xf numFmtId="169" fontId="12" fillId="0" borderId="3" xfId="7" applyBorder="1"/>
    <xf numFmtId="0" fontId="36" fillId="0" borderId="10" xfId="26" applyFont="1" applyBorder="1" applyAlignment="1">
      <alignment vertical="center" wrapText="1"/>
    </xf>
    <xf numFmtId="169" fontId="12" fillId="0" borderId="0" xfId="7"/>
    <xf numFmtId="0" fontId="44" fillId="0" borderId="0" xfId="26" applyFont="1" applyFill="1" applyAlignment="1">
      <alignment vertical="center"/>
    </xf>
    <xf numFmtId="0" fontId="41"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7"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4"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0" fontId="30" fillId="0" borderId="0" xfId="26" applyFont="1" applyAlignment="1">
      <alignment horizontal="left" vertical="center"/>
    </xf>
    <xf numFmtId="169" fontId="19" fillId="0" borderId="18" xfId="7" applyFont="1" applyBorder="1" applyAlignment="1">
      <alignment vertical="center"/>
    </xf>
    <xf numFmtId="169" fontId="12" fillId="0" borderId="3" xfId="7" applyBorder="1" applyAlignment="1">
      <alignment vertical="center"/>
    </xf>
    <xf numFmtId="0" fontId="36" fillId="0" borderId="18" xfId="26" applyFont="1" applyBorder="1" applyAlignment="1">
      <alignment vertical="center" wrapText="1"/>
    </xf>
    <xf numFmtId="0" fontId="42" fillId="0" borderId="16" xfId="26" applyFont="1" applyBorder="1" applyAlignment="1">
      <alignment horizontal="center" vertical="center" wrapText="1"/>
    </xf>
    <xf numFmtId="169" fontId="12" fillId="0" borderId="18" xfId="7" applyBorder="1" applyAlignment="1">
      <alignment vertical="center"/>
    </xf>
    <xf numFmtId="169" fontId="12" fillId="0" borderId="0" xfId="7"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36" fillId="0" borderId="3" xfId="26" applyFont="1" applyBorder="1" applyAlignment="1">
      <alignment horizontal="center" vertical="center" wrapText="1"/>
    </xf>
    <xf numFmtId="0" fontId="4" fillId="0" borderId="0" xfId="31"/>
    <xf numFmtId="0" fontId="49"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30" fillId="0" borderId="3" xfId="26" applyBorder="1" applyAlignment="1">
      <alignment horizontal="center"/>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xf numFmtId="0" fontId="2" fillId="0" borderId="5" xfId="0" applyFont="1" applyFill="1" applyBorder="1"/>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7" fillId="0" borderId="12" xfId="0" applyNumberFormat="1" applyFont="1" applyFill="1" applyBorder="1" applyAlignment="1">
      <alignment horizontal="justify" vertical="center" wrapText="1"/>
    </xf>
    <xf numFmtId="0" fontId="3" fillId="0" borderId="6" xfId="0" applyFont="1" applyFill="1" applyBorder="1"/>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6" xfId="0" applyFont="1" applyFill="1" applyBorder="1" applyAlignment="1">
      <alignment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2" fillId="0" borderId="6" xfId="0" applyFont="1" applyFill="1" applyBorder="1" applyAlignment="1">
      <alignment horizontal="left" wrapText="1"/>
    </xf>
    <xf numFmtId="0" fontId="3" fillId="0" borderId="6"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43" fontId="3" fillId="0" borderId="5" xfId="1" applyFont="1" applyFill="1" applyBorder="1" applyAlignment="1">
      <alignment horizontal="justify" vertical="top"/>
    </xf>
    <xf numFmtId="0" fontId="9" fillId="0" borderId="6" xfId="0" applyNumberFormat="1" applyFont="1" applyFill="1" applyBorder="1" applyAlignment="1">
      <alignment horizontal="justify" vertical="center" wrapText="1"/>
    </xf>
    <xf numFmtId="0" fontId="2" fillId="0" borderId="6" xfId="0" applyFont="1" applyFill="1" applyBorder="1" applyAlignment="1">
      <alignment wrapText="1"/>
    </xf>
    <xf numFmtId="0" fontId="3" fillId="0" borderId="6" xfId="0" applyFont="1" applyFill="1" applyBorder="1" applyAlignment="1">
      <alignment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5" xfId="0" applyFont="1" applyFill="1" applyBorder="1"/>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Font="1" applyFill="1" applyBorder="1" applyAlignment="1">
      <alignment horizontal="left" wrapText="1"/>
    </xf>
    <xf numFmtId="168" fontId="51" fillId="0" borderId="0" xfId="0" applyNumberFormat="1" applyFont="1" applyFill="1" applyBorder="1" applyAlignment="1">
      <alignment horizontal="center" vertical="top"/>
    </xf>
    <xf numFmtId="0" fontId="51"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0" fontId="42" fillId="0" borderId="18" xfId="26" applyFont="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66" fontId="2" fillId="0" borderId="1" xfId="1" applyNumberFormat="1" applyFont="1" applyBorder="1" applyAlignment="1">
      <alignment horizontal="center"/>
    </xf>
    <xf numFmtId="0" fontId="50"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3" fillId="0" borderId="0" xfId="0" applyFont="1"/>
    <xf numFmtId="0" fontId="54" fillId="0" borderId="0" xfId="0" applyFont="1"/>
    <xf numFmtId="166" fontId="54" fillId="0" borderId="0" xfId="1" applyNumberFormat="1" applyFont="1" applyAlignment="1">
      <alignment horizontal="center"/>
    </xf>
    <xf numFmtId="166" fontId="54" fillId="0" borderId="0" xfId="1" applyNumberFormat="1" applyFont="1" applyFill="1" applyAlignment="1">
      <alignment horizontal="center"/>
    </xf>
    <xf numFmtId="0" fontId="53" fillId="0" borderId="0" xfId="0" applyFont="1" applyAlignment="1">
      <alignment horizontal="center"/>
    </xf>
    <xf numFmtId="166" fontId="53" fillId="0" borderId="0" xfId="1" applyNumberFormat="1" applyFont="1" applyAlignment="1">
      <alignment horizontal="center"/>
    </xf>
    <xf numFmtId="0" fontId="55" fillId="0" borderId="0" xfId="21" applyFont="1" applyBorder="1" applyAlignment="1">
      <alignment horizontal="right"/>
    </xf>
    <xf numFmtId="166" fontId="53" fillId="0" borderId="4" xfId="1" applyNumberFormat="1" applyFont="1" applyBorder="1" applyAlignment="1">
      <alignment horizontal="center"/>
    </xf>
    <xf numFmtId="0" fontId="54" fillId="0" borderId="0" xfId="0" applyFont="1" applyBorder="1" applyAlignment="1">
      <alignment vertical="center"/>
    </xf>
    <xf numFmtId="166" fontId="53" fillId="2" borderId="4" xfId="1" applyNumberFormat="1" applyFont="1" applyFill="1" applyBorder="1" applyAlignment="1">
      <alignment horizontal="center" vertical="center" wrapText="1"/>
    </xf>
    <xf numFmtId="0" fontId="54" fillId="0" borderId="0" xfId="0" applyFont="1" applyFill="1" applyBorder="1" applyAlignment="1">
      <alignment vertical="center"/>
    </xf>
    <xf numFmtId="166" fontId="56" fillId="0" borderId="1" xfId="1" applyNumberFormat="1" applyFont="1" applyFill="1" applyBorder="1" applyAlignment="1">
      <alignment horizontal="left" vertical="center" wrapText="1"/>
    </xf>
    <xf numFmtId="166" fontId="53" fillId="0" borderId="1" xfId="1" applyNumberFormat="1" applyFont="1" applyFill="1" applyBorder="1" applyAlignment="1">
      <alignment horizontal="center" vertical="center" wrapText="1"/>
    </xf>
    <xf numFmtId="0" fontId="54" fillId="0" borderId="0" xfId="0" applyFont="1" applyBorder="1"/>
    <xf numFmtId="0" fontId="54" fillId="0" borderId="2" xfId="0" applyNumberFormat="1" applyFont="1" applyFill="1" applyBorder="1" applyAlignment="1">
      <alignment horizontal="left" vertical="center" wrapText="1"/>
    </xf>
    <xf numFmtId="166" fontId="54" fillId="0" borderId="2" xfId="1" applyNumberFormat="1" applyFont="1" applyBorder="1" applyAlignment="1">
      <alignment horizontal="center"/>
    </xf>
    <xf numFmtId="166" fontId="53" fillId="0" borderId="2" xfId="1" applyNumberFormat="1" applyFont="1" applyBorder="1" applyAlignment="1">
      <alignment horizontal="center"/>
    </xf>
    <xf numFmtId="166" fontId="53" fillId="0" borderId="2" xfId="1" applyNumberFormat="1" applyFont="1" applyFill="1" applyBorder="1" applyAlignment="1">
      <alignment horizontal="center"/>
    </xf>
    <xf numFmtId="166" fontId="56" fillId="0" borderId="2" xfId="1" applyNumberFormat="1" applyFont="1" applyFill="1" applyBorder="1" applyAlignment="1">
      <alignment horizontal="left" vertical="center" wrapText="1"/>
    </xf>
    <xf numFmtId="166" fontId="53" fillId="0" borderId="2" xfId="1" applyNumberFormat="1" applyFont="1" applyFill="1" applyBorder="1" applyAlignment="1">
      <alignment horizontal="center" vertical="center" wrapText="1"/>
    </xf>
    <xf numFmtId="0" fontId="53" fillId="0" borderId="4" xfId="0" applyFont="1" applyFill="1" applyBorder="1" applyAlignment="1">
      <alignment horizontal="left" vertical="center"/>
    </xf>
    <xf numFmtId="0" fontId="53" fillId="0" borderId="0" xfId="0" applyFont="1" applyFill="1" applyBorder="1" applyAlignment="1">
      <alignment horizontal="left" vertical="center"/>
    </xf>
    <xf numFmtId="166" fontId="53" fillId="0" borderId="0" xfId="1" applyNumberFormat="1" applyFont="1" applyBorder="1" applyAlignment="1">
      <alignment horizontal="center"/>
    </xf>
    <xf numFmtId="166" fontId="53" fillId="0" borderId="0" xfId="1" applyNumberFormat="1" applyFont="1" applyFill="1" applyBorder="1" applyAlignment="1">
      <alignment horizontal="center"/>
    </xf>
    <xf numFmtId="0" fontId="53" fillId="0" borderId="0" xfId="0" applyNumberFormat="1" applyFont="1" applyBorder="1" applyAlignment="1">
      <alignment wrapText="1"/>
    </xf>
    <xf numFmtId="166" fontId="54" fillId="0" borderId="0" xfId="1" applyNumberFormat="1" applyFont="1" applyBorder="1" applyAlignment="1">
      <alignment horizontal="center"/>
    </xf>
    <xf numFmtId="166" fontId="54" fillId="0" borderId="0" xfId="1" applyNumberFormat="1" applyFont="1" applyFill="1" applyBorder="1" applyAlignment="1">
      <alignment horizontal="center"/>
    </xf>
    <xf numFmtId="0" fontId="54" fillId="0" borderId="0" xfId="0" applyFont="1" applyAlignment="1">
      <alignment vertical="center"/>
    </xf>
    <xf numFmtId="166" fontId="54" fillId="0" borderId="0" xfId="1" applyNumberFormat="1" applyFont="1" applyFill="1" applyAlignment="1">
      <alignment horizontal="left"/>
    </xf>
    <xf numFmtId="166" fontId="53" fillId="0" borderId="4" xfId="1" applyNumberFormat="1" applyFont="1" applyBorder="1" applyAlignment="1">
      <alignment horizontal="center" vertical="center"/>
    </xf>
    <xf numFmtId="0" fontId="55"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171" fontId="39" fillId="0" borderId="11" xfId="27" applyNumberFormat="1" applyFont="1" applyFill="1" applyBorder="1" applyAlignment="1" applyProtection="1">
      <alignment horizontal="right" vertical="center" wrapText="1"/>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0" fontId="40" fillId="0" borderId="0" xfId="27" applyFont="1" applyFill="1" applyBorder="1" applyAlignment="1">
      <alignment vertical="center"/>
    </xf>
    <xf numFmtId="171" fontId="39" fillId="0" borderId="0" xfId="27" applyNumberFormat="1" applyFont="1" applyFill="1" applyBorder="1" applyAlignment="1" applyProtection="1">
      <alignment horizontal="right"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6" fontId="3" fillId="0" borderId="4" xfId="1" applyNumberFormat="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3" fillId="0" borderId="13" xfId="36" applyFont="1" applyFill="1" applyBorder="1" applyAlignment="1" applyProtection="1">
      <alignment horizontal="justify" vertical="top" wrapText="1"/>
    </xf>
    <xf numFmtId="0" fontId="73" fillId="0" borderId="14" xfId="36" applyFont="1" applyFill="1" applyBorder="1" applyAlignment="1" applyProtection="1">
      <alignment horizontal="justify" vertical="top" wrapText="1"/>
    </xf>
    <xf numFmtId="0" fontId="73" fillId="0" borderId="39" xfId="36" applyFont="1" applyFill="1" applyBorder="1" applyAlignment="1" applyProtection="1">
      <alignment horizontal="justify" vertical="top" wrapText="1"/>
    </xf>
    <xf numFmtId="0" fontId="73" fillId="39" borderId="4" xfId="36" applyFont="1" applyFill="1" applyBorder="1" applyAlignment="1" applyProtection="1">
      <alignment horizontal="center" vertical="center" wrapText="1"/>
    </xf>
    <xf numFmtId="0" fontId="75" fillId="0" borderId="40" xfId="36" applyFont="1" applyFill="1" applyBorder="1" applyProtection="1"/>
    <xf numFmtId="0" fontId="73"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3"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3"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3" fillId="39" borderId="13" xfId="36" applyFont="1" applyFill="1" applyBorder="1" applyAlignment="1" applyProtection="1">
      <alignment horizontal="center" vertical="center" wrapText="1"/>
    </xf>
    <xf numFmtId="0" fontId="2" fillId="0" borderId="13" xfId="36" applyFont="1" applyFill="1" applyBorder="1" applyProtection="1"/>
    <xf numFmtId="0" fontId="51"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4" fillId="0" borderId="0" xfId="36" applyFont="1" applyFill="1" applyBorder="1" applyAlignment="1" applyProtection="1">
      <alignment horizontal="justify" vertical="top" wrapText="1"/>
    </xf>
    <xf numFmtId="0" fontId="73" fillId="39" borderId="4" xfId="36" applyFont="1" applyFill="1" applyBorder="1" applyAlignment="1" applyProtection="1">
      <alignment horizontal="center" vertical="top" wrapText="1"/>
    </xf>
    <xf numFmtId="0" fontId="74" fillId="0" borderId="4" xfId="36" applyFont="1" applyFill="1" applyBorder="1" applyAlignment="1" applyProtection="1">
      <alignment horizontal="justify" wrapText="1"/>
    </xf>
    <xf numFmtId="0" fontId="73" fillId="0" borderId="4" xfId="36" applyFont="1" applyFill="1" applyBorder="1" applyAlignment="1" applyProtection="1">
      <alignment horizontal="justify" wrapText="1"/>
    </xf>
    <xf numFmtId="0" fontId="10" fillId="0" borderId="4" xfId="36" applyFont="1" applyFill="1" applyBorder="1" applyProtection="1"/>
    <xf numFmtId="0" fontId="73"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4" fillId="0" borderId="13" xfId="36" applyFont="1" applyFill="1" applyBorder="1" applyAlignment="1" applyProtection="1"/>
    <xf numFmtId="0" fontId="74" fillId="0" borderId="14" xfId="36" applyFont="1" applyFill="1" applyBorder="1" applyAlignment="1" applyProtection="1"/>
    <xf numFmtId="0" fontId="74" fillId="0" borderId="9" xfId="36" applyFont="1" applyFill="1" applyBorder="1" applyAlignment="1" applyProtection="1"/>
    <xf numFmtId="0" fontId="74" fillId="0" borderId="4" xfId="36" applyFont="1" applyFill="1" applyBorder="1" applyAlignment="1" applyProtection="1">
      <alignment horizontal="justify" vertical="top" wrapText="1"/>
    </xf>
    <xf numFmtId="0" fontId="74" fillId="0" borderId="47" xfId="36" applyFont="1" applyFill="1" applyBorder="1" applyAlignment="1" applyProtection="1">
      <alignment horizontal="justify" vertical="top" wrapText="1"/>
    </xf>
    <xf numFmtId="0" fontId="74" fillId="0" borderId="4" xfId="36" applyFont="1" applyFill="1" applyBorder="1" applyAlignment="1" applyProtection="1">
      <alignment horizontal="right" vertical="top" wrapText="1"/>
    </xf>
    <xf numFmtId="0" fontId="74" fillId="0" borderId="47" xfId="36" applyFont="1" applyFill="1" applyBorder="1" applyAlignment="1" applyProtection="1">
      <alignment horizontal="right" vertical="top" wrapText="1"/>
    </xf>
    <xf numFmtId="43" fontId="74" fillId="0" borderId="4" xfId="1" applyFont="1" applyFill="1" applyBorder="1" applyAlignment="1" applyProtection="1">
      <alignment horizontal="right" vertical="top" wrapText="1"/>
    </xf>
    <xf numFmtId="0" fontId="74"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3" fillId="39" borderId="4" xfId="36" applyFont="1" applyFill="1" applyBorder="1" applyAlignment="1" applyProtection="1">
      <alignment horizontal="left" vertical="center" wrapText="1"/>
    </xf>
    <xf numFmtId="0" fontId="73" fillId="0" borderId="4" xfId="36" applyFont="1" applyFill="1" applyBorder="1" applyAlignment="1" applyProtection="1">
      <alignment vertical="top" wrapText="1"/>
    </xf>
    <xf numFmtId="0" fontId="77"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3" fillId="39" borderId="49" xfId="36" applyFont="1" applyFill="1" applyBorder="1" applyAlignment="1" applyProtection="1">
      <alignment horizontal="left" vertical="center" wrapText="1"/>
    </xf>
    <xf numFmtId="0" fontId="73" fillId="39" borderId="50" xfId="36" applyFont="1" applyFill="1" applyBorder="1" applyAlignment="1" applyProtection="1">
      <alignment horizontal="center" vertical="center" wrapText="1"/>
    </xf>
    <xf numFmtId="0" fontId="73" fillId="39" borderId="51" xfId="36" applyFont="1" applyFill="1" applyBorder="1" applyAlignment="1" applyProtection="1">
      <alignment horizontal="center" vertical="center" wrapText="1"/>
    </xf>
    <xf numFmtId="0" fontId="74" fillId="0" borderId="4" xfId="36" applyFont="1" applyFill="1" applyBorder="1" applyAlignment="1" applyProtection="1">
      <alignment vertical="top" wrapText="1"/>
    </xf>
    <xf numFmtId="0" fontId="78" fillId="0" borderId="4" xfId="36" applyFont="1" applyFill="1" applyBorder="1" applyAlignment="1" applyProtection="1">
      <alignment horizontal="right" vertical="top" wrapText="1"/>
    </xf>
    <xf numFmtId="0" fontId="74" fillId="0" borderId="0" xfId="36" applyFont="1" applyFill="1" applyBorder="1" applyAlignment="1" applyProtection="1">
      <alignment vertical="top" wrapText="1"/>
    </xf>
    <xf numFmtId="0" fontId="74" fillId="0" borderId="0" xfId="36" applyFont="1" applyFill="1" applyBorder="1" applyAlignment="1" applyProtection="1">
      <alignment horizontal="right" vertical="top" wrapText="1"/>
    </xf>
    <xf numFmtId="0" fontId="73"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4" fillId="0" borderId="4" xfId="36" applyNumberFormat="1" applyFont="1" applyFill="1" applyBorder="1" applyAlignment="1" applyProtection="1">
      <alignment horizontal="right" vertical="top" wrapText="1"/>
    </xf>
    <xf numFmtId="0" fontId="73" fillId="0" borderId="15" xfId="36" applyFont="1" applyFill="1" applyBorder="1" applyAlignment="1" applyProtection="1">
      <alignment horizontal="justify" vertical="top" wrapText="1"/>
    </xf>
    <xf numFmtId="43" fontId="74"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3" fillId="39" borderId="4" xfId="0" applyFont="1" applyFill="1" applyBorder="1" applyAlignment="1">
      <alignment horizontal="center" vertical="center"/>
    </xf>
    <xf numFmtId="0" fontId="79" fillId="0" borderId="0" xfId="0" applyFont="1" applyAlignment="1">
      <alignment vertical="center" wrapText="1"/>
    </xf>
    <xf numFmtId="0" fontId="10" fillId="0" borderId="4" xfId="36" applyFont="1" applyFill="1" applyBorder="1" applyAlignment="1" applyProtection="1">
      <alignment horizontal="left"/>
    </xf>
    <xf numFmtId="0" fontId="73" fillId="0" borderId="4" xfId="0" applyFont="1" applyFill="1" applyBorder="1" applyAlignment="1">
      <alignment horizontal="center" vertical="center"/>
    </xf>
    <xf numFmtId="0" fontId="73" fillId="0" borderId="4" xfId="0" applyFont="1" applyFill="1" applyBorder="1" applyAlignment="1">
      <alignment horizontal="center" vertical="center" wrapText="1"/>
    </xf>
    <xf numFmtId="0" fontId="79"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80"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80"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4"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81"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3" fillId="0" borderId="0" xfId="36" applyFont="1" applyFill="1" applyAlignment="1" applyProtection="1">
      <alignment horizontal="justify"/>
    </xf>
    <xf numFmtId="0" fontId="73" fillId="41" borderId="4" xfId="36" applyFont="1" applyFill="1" applyBorder="1" applyAlignment="1" applyProtection="1">
      <alignment horizontal="center" vertical="center"/>
    </xf>
    <xf numFmtId="0" fontId="73" fillId="41" borderId="4" xfId="36" applyFont="1" applyFill="1" applyBorder="1" applyAlignment="1" applyProtection="1">
      <alignment horizontal="center" vertical="center" wrapText="1"/>
    </xf>
    <xf numFmtId="172" fontId="73" fillId="41" borderId="4" xfId="36" applyNumberFormat="1" applyFont="1" applyFill="1" applyBorder="1" applyAlignment="1" applyProtection="1">
      <alignment horizontal="center" vertical="center"/>
    </xf>
    <xf numFmtId="172" fontId="73" fillId="0" borderId="0" xfId="36" applyNumberFormat="1" applyFont="1" applyFill="1" applyBorder="1" applyAlignment="1" applyProtection="1">
      <alignment horizontal="center"/>
    </xf>
    <xf numFmtId="0" fontId="74" fillId="0" borderId="4" xfId="36" applyFont="1" applyFill="1" applyBorder="1" applyAlignment="1" applyProtection="1">
      <alignment wrapText="1"/>
    </xf>
    <xf numFmtId="0" fontId="74" fillId="0" borderId="4" xfId="36" applyFont="1" applyFill="1" applyBorder="1" applyProtection="1"/>
    <xf numFmtId="0" fontId="74" fillId="0" borderId="0" xfId="36" applyFont="1" applyFill="1" applyBorder="1" applyProtection="1"/>
    <xf numFmtId="0" fontId="74" fillId="0" borderId="0" xfId="36" applyFont="1" applyFill="1" applyBorder="1" applyAlignment="1" applyProtection="1">
      <alignment wrapText="1"/>
    </xf>
    <xf numFmtId="0" fontId="73" fillId="0" borderId="0" xfId="36" applyFont="1" applyFill="1" applyBorder="1" applyAlignment="1" applyProtection="1">
      <alignment horizontal="center"/>
    </xf>
    <xf numFmtId="172" fontId="73" fillId="41" borderId="4" xfId="36" applyNumberFormat="1" applyFont="1" applyFill="1" applyBorder="1" applyAlignment="1" applyProtection="1">
      <alignment horizontal="center"/>
    </xf>
    <xf numFmtId="16" fontId="73"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3" fillId="0" borderId="0" xfId="36" applyFont="1" applyFill="1" applyAlignment="1" applyProtection="1">
      <alignment horizontal="left"/>
    </xf>
    <xf numFmtId="0" fontId="74" fillId="0" borderId="0" xfId="0" applyFont="1" applyBorder="1" applyAlignment="1">
      <alignment horizontal="justify" vertical="center" wrapText="1"/>
    </xf>
    <xf numFmtId="0" fontId="74"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4" fillId="0" borderId="0" xfId="0" applyFont="1" applyAlignment="1">
      <alignment horizontal="justify" vertical="center"/>
    </xf>
    <xf numFmtId="0" fontId="74" fillId="0" borderId="0" xfId="0" applyFont="1" applyAlignment="1">
      <alignment horizontal="left" vertical="center"/>
    </xf>
    <xf numFmtId="0" fontId="73" fillId="0" borderId="4" xfId="36" applyFont="1" applyFill="1" applyBorder="1" applyAlignment="1" applyProtection="1">
      <alignment horizontal="center" vertical="top" wrapText="1"/>
    </xf>
    <xf numFmtId="0" fontId="73" fillId="0" borderId="61" xfId="36" applyFont="1" applyFill="1" applyBorder="1" applyAlignment="1" applyProtection="1">
      <alignment horizontal="justify" vertical="top" wrapText="1"/>
    </xf>
    <xf numFmtId="166" fontId="73" fillId="0" borderId="61" xfId="1" applyNumberFormat="1" applyFont="1" applyFill="1" applyBorder="1" applyAlignment="1" applyProtection="1">
      <alignment horizontal="justify" vertical="top" wrapText="1"/>
    </xf>
    <xf numFmtId="43" fontId="74" fillId="0" borderId="47" xfId="1" applyFont="1" applyFill="1" applyBorder="1" applyAlignment="1" applyProtection="1">
      <alignment horizontal="right" vertical="top" wrapText="1"/>
    </xf>
    <xf numFmtId="43" fontId="73" fillId="0" borderId="4" xfId="1" applyFont="1" applyFill="1" applyBorder="1" applyAlignment="1" applyProtection="1">
      <alignment horizontal="right" vertical="top" wrapText="1"/>
    </xf>
    <xf numFmtId="166" fontId="74" fillId="0" borderId="1" xfId="1" applyNumberFormat="1" applyFont="1" applyFill="1" applyBorder="1" applyAlignment="1" applyProtection="1">
      <alignment horizontal="right" vertical="top" wrapText="1"/>
    </xf>
    <xf numFmtId="166" fontId="73" fillId="0" borderId="4" xfId="1" applyNumberFormat="1" applyFont="1" applyFill="1" applyBorder="1" applyAlignment="1" applyProtection="1">
      <alignment horizontal="right" vertical="top" wrapText="1"/>
    </xf>
    <xf numFmtId="166" fontId="74" fillId="0" borderId="4" xfId="36" applyNumberFormat="1" applyFont="1" applyFill="1" applyBorder="1" applyAlignment="1" applyProtection="1">
      <alignment horizontal="right" vertical="top" wrapText="1"/>
    </xf>
    <xf numFmtId="43" fontId="74" fillId="0" borderId="47" xfId="36" applyNumberFormat="1" applyFont="1" applyFill="1" applyBorder="1" applyAlignment="1" applyProtection="1">
      <alignment horizontal="right" vertical="top" wrapText="1"/>
    </xf>
    <xf numFmtId="166" fontId="74" fillId="0" borderId="47" xfId="36" applyNumberFormat="1" applyFont="1" applyFill="1" applyBorder="1" applyAlignment="1" applyProtection="1">
      <alignment horizontal="right" vertical="top" wrapText="1"/>
    </xf>
    <xf numFmtId="43" fontId="73"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4" fillId="0" borderId="4" xfId="1" applyFont="1" applyFill="1" applyBorder="1" applyAlignment="1" applyProtection="1">
      <alignment vertical="top" wrapText="1"/>
    </xf>
    <xf numFmtId="43" fontId="73" fillId="0" borderId="4" xfId="1" applyFont="1" applyFill="1" applyBorder="1" applyAlignment="1" applyProtection="1">
      <alignment vertical="top" wrapText="1"/>
    </xf>
    <xf numFmtId="166" fontId="74" fillId="0" borderId="4" xfId="1" applyNumberFormat="1" applyFont="1" applyFill="1" applyBorder="1" applyAlignment="1" applyProtection="1">
      <alignment vertical="top" wrapText="1"/>
    </xf>
    <xf numFmtId="166" fontId="73" fillId="0" borderId="4" xfId="36" applyNumberFormat="1" applyFont="1" applyFill="1" applyBorder="1" applyAlignment="1" applyProtection="1">
      <alignment vertical="top" wrapText="1"/>
    </xf>
    <xf numFmtId="166" fontId="74" fillId="0" borderId="4" xfId="1" applyNumberFormat="1" applyFont="1" applyFill="1" applyBorder="1" applyAlignment="1" applyProtection="1">
      <alignment horizontal="right" vertical="top" wrapText="1"/>
    </xf>
    <xf numFmtId="43" fontId="74" fillId="0" borderId="4" xfId="1" applyFont="1" applyFill="1" applyBorder="1" applyAlignment="1" applyProtection="1">
      <alignment horizontal="justify" vertical="top" wrapText="1"/>
    </xf>
    <xf numFmtId="166" fontId="74" fillId="0" borderId="4" xfId="1" applyNumberFormat="1" applyFont="1" applyFill="1" applyBorder="1" applyAlignment="1" applyProtection="1">
      <alignment horizontal="justify" vertical="top" wrapText="1"/>
    </xf>
    <xf numFmtId="166" fontId="73" fillId="0" borderId="4" xfId="1" applyNumberFormat="1" applyFont="1" applyFill="1" applyBorder="1" applyAlignment="1" applyProtection="1">
      <alignment horizontal="justify" vertical="top" wrapText="1"/>
    </xf>
    <xf numFmtId="166" fontId="74" fillId="0" borderId="4" xfId="1" applyNumberFormat="1" applyFont="1" applyFill="1" applyBorder="1" applyAlignment="1">
      <alignment horizontal="center" vertical="center"/>
    </xf>
    <xf numFmtId="166" fontId="73" fillId="0" borderId="4" xfId="1" applyNumberFormat="1" applyFont="1" applyFill="1" applyBorder="1" applyAlignment="1">
      <alignment horizontal="center" vertical="center"/>
    </xf>
    <xf numFmtId="166" fontId="73" fillId="0" borderId="4" xfId="1" applyNumberFormat="1" applyFont="1" applyFill="1" applyBorder="1" applyAlignment="1">
      <alignment horizontal="center" vertical="center" wrapText="1"/>
    </xf>
    <xf numFmtId="166" fontId="74"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5" fillId="0" borderId="110" xfId="0" applyFont="1" applyFill="1" applyBorder="1" applyAlignment="1">
      <alignment vertical="center"/>
    </xf>
    <xf numFmtId="0" fontId="365" fillId="0" borderId="110" xfId="0" applyFont="1" applyFill="1" applyBorder="1" applyAlignment="1">
      <alignment vertical="center" wrapText="1"/>
    </xf>
    <xf numFmtId="166" fontId="366" fillId="0" borderId="110" xfId="1" applyNumberFormat="1" applyFont="1" applyFill="1" applyBorder="1" applyAlignment="1">
      <alignment horizontal="center" vertical="center"/>
    </xf>
    <xf numFmtId="0" fontId="366" fillId="0" borderId="110" xfId="0" applyFont="1" applyFill="1" applyBorder="1" applyAlignment="1">
      <alignment vertical="center"/>
    </xf>
    <xf numFmtId="43" fontId="366"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6" fillId="0" borderId="0" xfId="0" applyFont="1" applyFill="1" applyBorder="1" applyAlignment="1">
      <alignment vertical="center"/>
    </xf>
    <xf numFmtId="0" fontId="51" fillId="0" borderId="0" xfId="0"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4" xfId="0" applyNumberFormat="1" applyFont="1" applyBorder="1" applyAlignment="1">
      <alignment vertical="center" wrapText="1"/>
    </xf>
    <xf numFmtId="0" fontId="50" fillId="7" borderId="0" xfId="0" applyFont="1" applyFill="1" applyAlignment="1">
      <alignment horizontal="center"/>
    </xf>
    <xf numFmtId="0" fontId="50" fillId="7" borderId="0" xfId="0" applyFont="1" applyFill="1"/>
    <xf numFmtId="168" fontId="51"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8"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7"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2" fillId="0" borderId="102" xfId="7" applyNumberFormat="1" applyFont="1" applyFill="1" applyBorder="1"/>
    <xf numFmtId="166" fontId="72"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2" fillId="0" borderId="127" xfId="7" applyNumberFormat="1" applyFont="1" applyFill="1" applyBorder="1"/>
    <xf numFmtId="166" fontId="72"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166" fontId="13" fillId="0" borderId="110" xfId="1" applyNumberFormat="1" applyFont="1" applyBorder="1" applyAlignment="1" applyProtection="1">
      <alignment horizontal="center"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9"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9"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9" fillId="0" borderId="0" xfId="14" applyFont="1" applyFill="1"/>
    <xf numFmtId="0" fontId="49" fillId="0" borderId="0" xfId="14" applyFont="1" applyFill="1" applyBorder="1"/>
    <xf numFmtId="0" fontId="49" fillId="0" borderId="10" xfId="14" applyFont="1" applyFill="1" applyBorder="1" applyAlignment="1"/>
    <xf numFmtId="0" fontId="49" fillId="0" borderId="11" xfId="14" applyFont="1" applyFill="1" applyBorder="1" applyAlignment="1"/>
    <xf numFmtId="0" fontId="49" fillId="0" borderId="0" xfId="14" applyFont="1" applyFill="1" applyAlignment="1">
      <alignment horizontal="center" vertical="center"/>
    </xf>
    <xf numFmtId="0" fontId="372" fillId="0" borderId="106" xfId="14" applyFont="1" applyFill="1" applyBorder="1"/>
    <xf numFmtId="0" fontId="372" fillId="0" borderId="110" xfId="14" applyFont="1" applyFill="1" applyBorder="1"/>
    <xf numFmtId="0" fontId="372" fillId="0" borderId="109" xfId="14" applyFont="1" applyFill="1" applyBorder="1" applyAlignment="1">
      <alignment horizontal="center"/>
    </xf>
    <xf numFmtId="0" fontId="372" fillId="0" borderId="100" xfId="14" applyFont="1" applyFill="1" applyBorder="1"/>
    <xf numFmtId="0" fontId="372" fillId="0" borderId="109" xfId="14" applyFont="1" applyFill="1" applyBorder="1"/>
    <xf numFmtId="0" fontId="49" fillId="0" borderId="100" xfId="14" applyFont="1" applyFill="1" applyBorder="1"/>
    <xf numFmtId="0" fontId="49" fillId="0" borderId="109" xfId="14" applyFont="1" applyFill="1" applyBorder="1"/>
    <xf numFmtId="0" fontId="372" fillId="0" borderId="2" xfId="14" applyFont="1" applyFill="1" applyBorder="1" applyAlignment="1">
      <alignment wrapText="1"/>
    </xf>
    <xf numFmtId="0" fontId="372" fillId="0" borderId="2" xfId="14" applyFont="1" applyFill="1" applyBorder="1"/>
    <xf numFmtId="0" fontId="372" fillId="0" borderId="0" xfId="14" applyFont="1" applyFill="1" applyBorder="1"/>
    <xf numFmtId="0" fontId="372" fillId="0" borderId="2" xfId="14" applyFont="1" applyFill="1" applyBorder="1" applyAlignment="1">
      <alignment horizontal="center"/>
    </xf>
    <xf numFmtId="0" fontId="49" fillId="0" borderId="2" xfId="14" applyFont="1" applyFill="1" applyBorder="1"/>
    <xf numFmtId="0" fontId="49" fillId="0" borderId="6" xfId="14" applyFont="1" applyFill="1" applyBorder="1" applyAlignment="1">
      <alignment horizontal="left" vertical="center"/>
    </xf>
    <xf numFmtId="0" fontId="372" fillId="0" borderId="3" xfId="14" applyFont="1" applyFill="1" applyBorder="1"/>
    <xf numFmtId="0" fontId="372" fillId="0" borderId="107" xfId="14" applyFont="1" applyFill="1" applyBorder="1"/>
    <xf numFmtId="0" fontId="49" fillId="0" borderId="107" xfId="14" applyFont="1" applyFill="1" applyBorder="1"/>
    <xf numFmtId="0" fontId="49" fillId="0" borderId="110" xfId="14" applyFont="1" applyFill="1" applyBorder="1"/>
    <xf numFmtId="0" fontId="372" fillId="0" borderId="6" xfId="14" applyFont="1" applyFill="1" applyBorder="1"/>
    <xf numFmtId="0" fontId="49"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2" fillId="0" borderId="10" xfId="14" applyFont="1" applyFill="1" applyBorder="1"/>
    <xf numFmtId="0" fontId="372" fillId="0" borderId="11" xfId="14" applyFont="1" applyFill="1" applyBorder="1"/>
    <xf numFmtId="0" fontId="49" fillId="0" borderId="11" xfId="14" applyFont="1" applyFill="1" applyBorder="1"/>
    <xf numFmtId="0" fontId="49"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6" fillId="0" borderId="11" xfId="17" applyFont="1" applyFill="1" applyBorder="1" applyAlignment="1"/>
    <xf numFmtId="0" fontId="376" fillId="0" borderId="110" xfId="31" applyFont="1" applyBorder="1" applyAlignment="1">
      <alignment horizontal="center" vertical="center"/>
    </xf>
    <xf numFmtId="0" fontId="376" fillId="0" borderId="110" xfId="31" applyFont="1" applyBorder="1" applyAlignment="1">
      <alignment horizontal="center" vertical="center" wrapText="1"/>
    </xf>
    <xf numFmtId="0" fontId="173" fillId="0" borderId="110" xfId="31" applyFont="1" applyBorder="1" applyAlignment="1">
      <alignment horizontal="center" vertical="center"/>
    </xf>
    <xf numFmtId="0" fontId="173" fillId="0" borderId="110" xfId="31" applyFont="1" applyBorder="1" applyAlignment="1">
      <alignment horizontal="justify" vertical="center" wrapText="1"/>
    </xf>
    <xf numFmtId="0" fontId="173" fillId="0" borderId="110" xfId="31" applyFont="1" applyFill="1" applyBorder="1" applyAlignment="1">
      <alignment horizontal="justify" vertical="center" wrapText="1"/>
    </xf>
    <xf numFmtId="0" fontId="173" fillId="0" borderId="110" xfId="31" applyFont="1" applyFill="1" applyBorder="1" applyAlignment="1">
      <alignment horizontal="center" vertical="center"/>
    </xf>
    <xf numFmtId="0" fontId="173" fillId="0" borderId="110" xfId="31" applyFont="1" applyFill="1" applyBorder="1" applyAlignment="1">
      <alignment horizontal="left" vertical="center" wrapText="1"/>
    </xf>
    <xf numFmtId="0" fontId="173" fillId="0" borderId="110" xfId="31" applyFont="1" applyFill="1" applyBorder="1" applyAlignment="1">
      <alignment vertical="center"/>
    </xf>
    <xf numFmtId="0" fontId="173" fillId="0" borderId="0" xfId="31" applyFont="1"/>
    <xf numFmtId="0" fontId="173" fillId="0" borderId="0" xfId="31" applyFont="1" applyFill="1"/>
    <xf numFmtId="0" fontId="173"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8"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25" fillId="0" borderId="0" xfId="19" applyFont="1" applyBorder="1" applyAlignment="1">
      <alignment horizontal="right"/>
    </xf>
    <xf numFmtId="0" fontId="372" fillId="0" borderId="110" xfId="14" applyFont="1" applyBorder="1" applyAlignment="1">
      <alignment horizontal="center" vertical="center" wrapText="1"/>
    </xf>
    <xf numFmtId="0" fontId="372" fillId="0" borderId="107" xfId="14" applyFont="1" applyBorder="1" applyAlignment="1">
      <alignment horizontal="center" vertical="center" wrapText="1"/>
    </xf>
    <xf numFmtId="0" fontId="372" fillId="0" borderId="110" xfId="14" applyFont="1" applyFill="1" applyBorder="1" applyAlignment="1">
      <alignment horizontal="center" vertical="center" wrapText="1"/>
    </xf>
    <xf numFmtId="0" fontId="49" fillId="0" borderId="110" xfId="14" applyFont="1" applyBorder="1" applyAlignment="1">
      <alignment horizontal="center" vertical="center" wrapText="1"/>
    </xf>
    <xf numFmtId="0" fontId="372" fillId="0" borderId="108" xfId="14" applyFont="1" applyBorder="1" applyAlignment="1">
      <alignment horizontal="center" vertical="center" wrapText="1"/>
    </xf>
    <xf numFmtId="0" fontId="49" fillId="0" borderId="108" xfId="14" applyFont="1" applyBorder="1" applyAlignment="1">
      <alignment horizontal="center" vertical="center"/>
    </xf>
    <xf numFmtId="0" fontId="49" fillId="0" borderId="0" xfId="14" applyFont="1" applyAlignment="1">
      <alignment horizontal="center" vertical="center"/>
    </xf>
    <xf numFmtId="0" fontId="372" fillId="0" borderId="110" xfId="14" applyFont="1" applyBorder="1" applyAlignment="1">
      <alignment horizontal="center"/>
    </xf>
    <xf numFmtId="0" fontId="49" fillId="0" borderId="110" xfId="14" applyFont="1" applyBorder="1" applyAlignment="1">
      <alignment horizontal="center"/>
    </xf>
    <xf numFmtId="0" fontId="372" fillId="0" borderId="2" xfId="14" applyFont="1" applyBorder="1" applyAlignment="1">
      <alignment horizontal="center"/>
    </xf>
    <xf numFmtId="0" fontId="372" fillId="0" borderId="0" xfId="14" applyFont="1" applyBorder="1"/>
    <xf numFmtId="0" fontId="372" fillId="0" borderId="2" xfId="14" applyFont="1" applyBorder="1"/>
    <xf numFmtId="0" fontId="49" fillId="0" borderId="0" xfId="14" applyFont="1" applyBorder="1"/>
    <xf numFmtId="0" fontId="372" fillId="0" borderId="5" xfId="14" applyFont="1" applyBorder="1"/>
    <xf numFmtId="0" fontId="49" fillId="0" borderId="5" xfId="14" applyFont="1" applyBorder="1"/>
    <xf numFmtId="0" fontId="383" fillId="0" borderId="0" xfId="14" applyFont="1" applyBorder="1"/>
    <xf numFmtId="0" fontId="384" fillId="0" borderId="0" xfId="14" applyFont="1" applyBorder="1"/>
    <xf numFmtId="0" fontId="384" fillId="0" borderId="2" xfId="14" applyFont="1" applyBorder="1"/>
    <xf numFmtId="0" fontId="372" fillId="0" borderId="110" xfId="14" applyFont="1" applyBorder="1"/>
    <xf numFmtId="0" fontId="372" fillId="0" borderId="107" xfId="14" applyFont="1" applyBorder="1"/>
    <xf numFmtId="0" fontId="372" fillId="0" borderId="108" xfId="14" applyFont="1" applyBorder="1"/>
    <xf numFmtId="0" fontId="49" fillId="0" borderId="108" xfId="14" applyFont="1" applyBorder="1"/>
    <xf numFmtId="0" fontId="372" fillId="0" borderId="3" xfId="14" applyFont="1" applyBorder="1"/>
    <xf numFmtId="0" fontId="372" fillId="0" borderId="6" xfId="14" applyFont="1" applyBorder="1"/>
    <xf numFmtId="0" fontId="49" fillId="0" borderId="6" xfId="14" applyFont="1" applyBorder="1" applyAlignment="1">
      <alignment horizontal="center"/>
    </xf>
    <xf numFmtId="0" fontId="36" fillId="0" borderId="0" xfId="14" applyFont="1" applyBorder="1"/>
    <xf numFmtId="0" fontId="49" fillId="0" borderId="0" xfId="14" applyFont="1" applyBorder="1" applyAlignment="1">
      <alignment horizontal="center"/>
    </xf>
    <xf numFmtId="0" fontId="49"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5" fillId="0" borderId="110" xfId="31" applyFont="1" applyBorder="1"/>
    <xf numFmtId="0" fontId="195" fillId="0" borderId="110" xfId="19" applyFont="1" applyBorder="1" applyAlignment="1">
      <alignment horizontal="center"/>
    </xf>
    <xf numFmtId="166" fontId="195" fillId="0" borderId="110" xfId="1" applyNumberFormat="1" applyFont="1" applyBorder="1" applyAlignment="1">
      <alignment horizontal="center"/>
    </xf>
    <xf numFmtId="0" fontId="195"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5"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6"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4" fillId="0" borderId="2" xfId="36" applyFont="1" applyFill="1" applyBorder="1" applyAlignment="1" applyProtection="1">
      <alignment vertical="top" wrapText="1"/>
    </xf>
    <xf numFmtId="0" fontId="49" fillId="0" borderId="6" xfId="14" applyFont="1" applyFill="1" applyBorder="1" applyAlignment="1">
      <alignment vertical="center"/>
    </xf>
    <xf numFmtId="0" fontId="73" fillId="0" borderId="2" xfId="36" applyFont="1" applyFill="1" applyBorder="1" applyAlignment="1" applyProtection="1">
      <alignment vertical="top" wrapText="1"/>
    </xf>
    <xf numFmtId="0" fontId="372" fillId="0" borderId="2" xfId="14" applyFont="1" applyFill="1" applyBorder="1" applyAlignment="1">
      <alignment vertical="center"/>
    </xf>
    <xf numFmtId="0" fontId="24" fillId="0" borderId="110" xfId="19" applyFont="1" applyBorder="1" applyAlignment="1">
      <alignment horizontal="center" vertical="center" wrapText="1"/>
    </xf>
    <xf numFmtId="0" fontId="50" fillId="0" borderId="0" xfId="0" applyFont="1" applyFill="1" applyBorder="1" applyAlignment="1">
      <alignment wrapText="1"/>
    </xf>
    <xf numFmtId="0" fontId="15" fillId="0" borderId="0" xfId="19" applyFont="1" applyBorder="1"/>
    <xf numFmtId="0" fontId="0" fillId="0" borderId="0" xfId="0"/>
    <xf numFmtId="0" fontId="19" fillId="0" borderId="0" xfId="31" applyFont="1" applyBorder="1" applyAlignment="1">
      <alignment horizontal="center"/>
    </xf>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2" fillId="0" borderId="0" xfId="0" applyFont="1"/>
    <xf numFmtId="0" fontId="36" fillId="0" borderId="110" xfId="0" applyFont="1" applyBorder="1"/>
    <xf numFmtId="0" fontId="0" fillId="0" borderId="110" xfId="0" applyBorder="1"/>
    <xf numFmtId="0" fontId="3" fillId="0" borderId="4" xfId="0" applyFont="1" applyFill="1" applyBorder="1" applyAlignment="1">
      <alignment horizontal="center" vertical="center" wrapText="1"/>
    </xf>
    <xf numFmtId="0" fontId="42" fillId="0" borderId="110" xfId="0" applyFont="1" applyBorder="1" applyAlignment="1">
      <alignment vertical="center"/>
    </xf>
    <xf numFmtId="0" fontId="42" fillId="0" borderId="110" xfId="0" applyFont="1" applyBorder="1" applyAlignment="1">
      <alignment vertical="center" wrapText="1"/>
    </xf>
    <xf numFmtId="0" fontId="42" fillId="0" borderId="0" xfId="0" applyFont="1" applyAlignment="1">
      <alignment horizontal="right"/>
    </xf>
    <xf numFmtId="0" fontId="42" fillId="0" borderId="110" xfId="0" applyFont="1" applyBorder="1" applyAlignment="1">
      <alignment horizontal="center" vertical="center"/>
    </xf>
    <xf numFmtId="0" fontId="42" fillId="0" borderId="110" xfId="0" applyFont="1" applyBorder="1" applyAlignment="1">
      <alignment horizontal="center" vertical="center" wrapText="1"/>
    </xf>
    <xf numFmtId="0" fontId="19" fillId="0" borderId="0" xfId="58136" applyFont="1" applyBorder="1"/>
    <xf numFmtId="2" fontId="25" fillId="0" borderId="110" xfId="30" applyNumberFormat="1" applyFont="1" applyFill="1" applyBorder="1" applyAlignment="1">
      <alignment horizontal="center" vertical="center" wrapText="1"/>
    </xf>
    <xf numFmtId="0" fontId="41" fillId="0" borderId="110" xfId="26" applyFont="1" applyFill="1" applyBorder="1" applyAlignment="1">
      <alignment horizontal="center" vertical="center"/>
    </xf>
    <xf numFmtId="169" fontId="48"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0" fontId="30" fillId="0" borderId="110" xfId="26" applyFont="1" applyBorder="1"/>
    <xf numFmtId="0" fontId="43" fillId="0" borderId="106" xfId="26" applyFont="1" applyBorder="1" applyAlignment="1">
      <alignment vertical="center" wrapText="1"/>
    </xf>
    <xf numFmtId="0" fontId="36" fillId="0" borderId="110" xfId="26" applyFont="1" applyBorder="1" applyAlignment="1">
      <alignment horizontal="center" vertical="center" wrapText="1"/>
    </xf>
    <xf numFmtId="0" fontId="30" fillId="0" borderId="110" xfId="26" applyFont="1" applyBorder="1" applyAlignment="1">
      <alignment horizontal="center"/>
    </xf>
    <xf numFmtId="0" fontId="36" fillId="0" borderId="106" xfId="26" applyFont="1" applyBorder="1" applyAlignment="1">
      <alignment vertical="center" wrapText="1"/>
    </xf>
    <xf numFmtId="0" fontId="30" fillId="0" borderId="110" xfId="26" applyBorder="1" applyAlignment="1">
      <alignment horizontal="center"/>
    </xf>
    <xf numFmtId="169" fontId="12" fillId="0" borderId="110" xfId="7" applyBorder="1" applyAlignment="1">
      <alignment vertical="center"/>
    </xf>
    <xf numFmtId="169" fontId="12" fillId="0" borderId="109" xfId="7" applyBorder="1" applyAlignment="1">
      <alignment vertical="center"/>
    </xf>
    <xf numFmtId="0" fontId="43" fillId="0" borderId="110" xfId="26" applyFont="1" applyBorder="1" applyAlignment="1">
      <alignment vertical="center" wrapText="1"/>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1" fillId="0" borderId="13" xfId="0" applyFont="1" applyFill="1" applyBorder="1" applyAlignment="1">
      <alignment horizontal="center" vertical="center" wrapText="1"/>
    </xf>
    <xf numFmtId="0" fontId="51" fillId="0" borderId="9" xfId="0" applyFont="1" applyFill="1" applyBorder="1" applyAlignment="1">
      <alignment horizontal="center" vertical="center" wrapText="1"/>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left"/>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4" fillId="0" borderId="0" xfId="1" applyNumberFormat="1" applyFont="1" applyFill="1" applyAlignment="1">
      <alignment horizontal="center"/>
    </xf>
    <xf numFmtId="0" fontId="53" fillId="0" borderId="11" xfId="0" applyFont="1" applyBorder="1" applyAlignment="1">
      <alignment horizontal="left"/>
    </xf>
    <xf numFmtId="0" fontId="53" fillId="0" borderId="0" xfId="0" applyFont="1" applyBorder="1" applyAlignment="1">
      <alignment horizontal="left"/>
    </xf>
    <xf numFmtId="166" fontId="53" fillId="2" borderId="15" xfId="1" applyNumberFormat="1" applyFont="1" applyFill="1" applyBorder="1" applyAlignment="1">
      <alignment horizontal="center" vertical="center" wrapText="1"/>
    </xf>
    <xf numFmtId="166" fontId="53" fillId="2" borderId="11" xfId="1" applyNumberFormat="1" applyFont="1" applyFill="1" applyBorder="1" applyAlignment="1">
      <alignment horizontal="center" vertical="center" wrapText="1"/>
    </xf>
    <xf numFmtId="0" fontId="53" fillId="0" borderId="4" xfId="0" applyFont="1" applyBorder="1" applyAlignment="1">
      <alignment horizontal="center" vertical="center"/>
    </xf>
    <xf numFmtId="166" fontId="53" fillId="0" borderId="4" xfId="1" applyNumberFormat="1" applyFont="1" applyBorder="1" applyAlignment="1">
      <alignment horizontal="center" vertical="center"/>
    </xf>
    <xf numFmtId="0" fontId="53" fillId="0" borderId="13" xfId="0" applyFont="1" applyBorder="1" applyAlignment="1">
      <alignment horizontal="center" vertical="center"/>
    </xf>
    <xf numFmtId="0" fontId="53" fillId="0" borderId="14" xfId="0" applyFont="1" applyBorder="1" applyAlignment="1">
      <alignment horizontal="center" vertical="center"/>
    </xf>
    <xf numFmtId="0" fontId="53" fillId="0" borderId="9" xfId="0" applyFont="1" applyBorder="1" applyAlignment="1">
      <alignment horizontal="center" vertical="center"/>
    </xf>
    <xf numFmtId="166" fontId="53" fillId="2" borderId="8" xfId="1" applyNumberFormat="1" applyFont="1" applyFill="1" applyBorder="1" applyAlignment="1">
      <alignment horizontal="center" vertical="center" wrapText="1"/>
    </xf>
    <xf numFmtId="166" fontId="53"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0" xfId="1" applyNumberFormat="1" applyFont="1" applyFill="1" applyAlignment="1">
      <alignment horizontal="left" wrapText="1"/>
    </xf>
    <xf numFmtId="0" fontId="31" fillId="0" borderId="0" xfId="0" applyFont="1"/>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4" fillId="0" borderId="106" xfId="0" applyFont="1" applyBorder="1" applyAlignment="1">
      <alignment horizontal="left" vertical="center" wrapText="1"/>
    </xf>
    <xf numFmtId="0" fontId="4" fillId="0" borderId="108" xfId="0" applyFont="1" applyBorder="1" applyAlignment="1">
      <alignment horizontal="left"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3" fillId="0" borderId="13" xfId="0" applyFont="1" applyFill="1" applyBorder="1" applyAlignment="1">
      <alignment horizontal="center"/>
    </xf>
    <xf numFmtId="0" fontId="3" fillId="0" borderId="9" xfId="0" applyFont="1" applyFill="1" applyBorder="1" applyAlignment="1">
      <alignment horizontal="center"/>
    </xf>
    <xf numFmtId="0" fontId="19" fillId="0" borderId="106" xfId="0" applyFont="1" applyBorder="1" applyAlignment="1">
      <alignment horizontal="left" vertical="center" wrapText="1"/>
    </xf>
    <xf numFmtId="0" fontId="19" fillId="0" borderId="108" xfId="0" applyFont="1" applyBorder="1" applyAlignment="1">
      <alignment horizontal="left"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4" xfId="0" applyFont="1" applyFill="1" applyBorder="1" applyAlignment="1">
      <alignment horizontal="center"/>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xf numFmtId="0" fontId="2" fillId="0" borderId="9" xfId="0" applyFont="1" applyFill="1" applyBorder="1"/>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horizontal="center" vertic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Border="1" applyAlignment="1">
      <alignment vertical="center" wrapText="1"/>
    </xf>
    <xf numFmtId="0" fontId="2" fillId="0" borderId="5" xfId="0" applyFont="1" applyBorder="1" applyAlignment="1">
      <alignment vertical="center"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1"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Font="1" applyFill="1" applyBorder="1" applyAlignment="1">
      <alignment horizontal="right"/>
    </xf>
    <xf numFmtId="0" fontId="3" fillId="0" borderId="5" xfId="0" applyFont="1" applyFill="1" applyBorder="1" applyAlignment="1">
      <alignment horizontal="right"/>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0" fontId="2"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51" fillId="7" borderId="6" xfId="1" applyFont="1" applyFill="1" applyBorder="1" applyAlignment="1">
      <alignment horizontal="justify" vertical="top" wrapText="1"/>
    </xf>
    <xf numFmtId="43" fontId="51" fillId="7" borderId="5" xfId="1" applyFont="1" applyFill="1" applyBorder="1" applyAlignment="1">
      <alignment horizontal="justify" vertical="top"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43" fontId="51" fillId="7" borderId="6" xfId="1" applyFont="1" applyFill="1" applyBorder="1" applyAlignment="1">
      <alignment horizontal="left" vertical="top" wrapText="1"/>
    </xf>
    <xf numFmtId="43" fontId="51" fillId="7" borderId="5" xfId="1" applyFont="1" applyFill="1" applyBorder="1" applyAlignment="1">
      <alignment horizontal="left" vertical="top"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4" xfId="0" applyNumberFormat="1" applyFont="1" applyFill="1" applyBorder="1" applyAlignment="1">
      <alignment horizontal="left" vertical="top" wrapText="1"/>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3" fillId="0" borderId="4" xfId="0" applyNumberFormat="1" applyFont="1" applyFill="1" applyBorder="1" applyAlignment="1">
      <alignment horizontal="center" vertical="center" wrapText="1"/>
    </xf>
    <xf numFmtId="0" fontId="3" fillId="0" borderId="15" xfId="0" applyFont="1" applyFill="1" applyBorder="1" applyAlignment="1">
      <alignment horizontal="left" wrapText="1"/>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0" fontId="2" fillId="0" borderId="15" xfId="0" applyNumberFormat="1" applyFont="1" applyFill="1" applyBorder="1" applyAlignment="1">
      <alignment horizontal="left" vertical="top" wrapText="1"/>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9" fillId="0" borderId="0" xfId="19" applyFont="1" applyAlignment="1">
      <alignment horizontal="left" vertical="justify"/>
    </xf>
    <xf numFmtId="0" fontId="19" fillId="0" borderId="0" xfId="19" applyFont="1" applyAlignment="1">
      <alignmen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2" fillId="0" borderId="3" xfId="19" applyFont="1"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7" fillId="0" borderId="0" xfId="19" applyFont="1" applyAlignment="1">
      <alignment horizontal="left" vertical="justify"/>
    </xf>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7" fillId="0" borderId="0" xfId="19" applyFont="1" applyBorder="1" applyAlignment="1">
      <alignment horizontal="left"/>
    </xf>
    <xf numFmtId="0" fontId="12" fillId="0" borderId="0" xfId="19" applyAlignment="1">
      <alignment horizontal="right"/>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8"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8"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0" borderId="4" xfId="19" applyFont="1" applyBorder="1" applyAlignment="1">
      <alignment horizontal="center" vertical="center"/>
    </xf>
    <xf numFmtId="0" fontId="0" fillId="0" borderId="4" xfId="0" applyBorder="1" applyAlignment="1">
      <alignment horizontal="center" vertical="center"/>
    </xf>
    <xf numFmtId="0" fontId="15" fillId="3" borderId="1" xfId="19" applyFont="1" applyFill="1" applyBorder="1" applyAlignment="1">
      <alignment horizontal="center" vertical="center"/>
    </xf>
    <xf numFmtId="0" fontId="372" fillId="0" borderId="106" xfId="14" applyFont="1" applyFill="1" applyBorder="1" applyAlignment="1">
      <alignment horizontal="center"/>
    </xf>
    <xf numFmtId="0" fontId="372"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2" fillId="0" borderId="98" xfId="14" applyFont="1" applyFill="1" applyBorder="1" applyAlignment="1">
      <alignment horizontal="center" vertical="center" wrapText="1"/>
    </xf>
    <xf numFmtId="0" fontId="372" fillId="0" borderId="99" xfId="14" applyFont="1" applyFill="1" applyBorder="1" applyAlignment="1">
      <alignment horizontal="center" vertical="center" wrapText="1"/>
    </xf>
    <xf numFmtId="0" fontId="372" fillId="0" borderId="109" xfId="14" applyFont="1" applyFill="1" applyBorder="1" applyAlignment="1">
      <alignment horizontal="center" vertical="center" wrapText="1"/>
    </xf>
    <xf numFmtId="0" fontId="372" fillId="0" borderId="3" xfId="14" applyFont="1" applyFill="1" applyBorder="1" applyAlignment="1">
      <alignment horizontal="center" vertical="center" wrapText="1"/>
    </xf>
    <xf numFmtId="0" fontId="49" fillId="0" borderId="98" xfId="14" applyFont="1" applyFill="1" applyBorder="1" applyAlignment="1">
      <alignment horizontal="center" vertical="center" wrapText="1"/>
    </xf>
    <xf numFmtId="0" fontId="49" fillId="0" borderId="10" xfId="14" applyFont="1" applyFill="1" applyBorder="1" applyAlignment="1">
      <alignment horizontal="center" vertical="center" wrapText="1"/>
    </xf>
    <xf numFmtId="0" fontId="49" fillId="0" borderId="109" xfId="14" applyFont="1" applyFill="1" applyBorder="1" applyAlignment="1">
      <alignment horizontal="center" vertical="center"/>
    </xf>
    <xf numFmtId="0" fontId="49" fillId="0" borderId="3" xfId="14" applyFont="1" applyFill="1" applyBorder="1" applyAlignment="1">
      <alignment horizontal="center" vertical="center"/>
    </xf>
    <xf numFmtId="0" fontId="370" fillId="0" borderId="6" xfId="14" applyFont="1" applyFill="1" applyBorder="1" applyAlignment="1">
      <alignment horizontal="center" wrapText="1"/>
    </xf>
    <xf numFmtId="0" fontId="370" fillId="0" borderId="0" xfId="14" applyFont="1" applyFill="1" applyBorder="1" applyAlignment="1">
      <alignment horizontal="center" wrapText="1"/>
    </xf>
    <xf numFmtId="0" fontId="371" fillId="0" borderId="6" xfId="14" applyFont="1" applyFill="1" applyBorder="1" applyAlignment="1">
      <alignment horizontal="right"/>
    </xf>
    <xf numFmtId="0" fontId="371" fillId="0" borderId="0" xfId="14" applyFont="1" applyFill="1" applyBorder="1" applyAlignment="1">
      <alignment horizontal="right"/>
    </xf>
    <xf numFmtId="0" fontId="370" fillId="0" borderId="6" xfId="14" applyFont="1" applyFill="1" applyBorder="1" applyAlignment="1">
      <alignment horizontal="right"/>
    </xf>
    <xf numFmtId="0" fontId="370" fillId="0" borderId="0" xfId="14" applyFont="1" applyFill="1" applyBorder="1" applyAlignment="1">
      <alignment horizontal="right"/>
    </xf>
    <xf numFmtId="0" fontId="4" fillId="0" borderId="0" xfId="8" applyFill="1" applyAlignment="1">
      <alignment horizontal="right"/>
    </xf>
    <xf numFmtId="0" fontId="49" fillId="0" borderId="6" xfId="14" applyFont="1" applyFill="1" applyBorder="1" applyAlignment="1">
      <alignment horizontal="left"/>
    </xf>
    <xf numFmtId="0" fontId="49" fillId="0" borderId="0" xfId="14" applyFont="1" applyFill="1" applyBorder="1" applyAlignment="1">
      <alignment horizontal="left"/>
    </xf>
    <xf numFmtId="0" fontId="372" fillId="0" borderId="10" xfId="14" applyFont="1" applyFill="1" applyBorder="1" applyAlignment="1">
      <alignment horizontal="center" vertical="center" wrapText="1"/>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3" fillId="0" borderId="0" xfId="17" applyFont="1" applyFill="1" applyBorder="1" applyAlignment="1"/>
    <xf numFmtId="0" fontId="375" fillId="0" borderId="11" xfId="17" applyFont="1" applyFill="1" applyBorder="1" applyAlignment="1">
      <alignment horizontal="center"/>
    </xf>
    <xf numFmtId="0" fontId="25" fillId="0" borderId="0" xfId="19" applyFont="1" applyBorder="1" applyAlignment="1">
      <alignment horizontal="right"/>
    </xf>
    <xf numFmtId="0" fontId="173" fillId="0" borderId="109" xfId="31" applyFont="1" applyBorder="1" applyAlignment="1">
      <alignment horizontal="center" vertical="center"/>
    </xf>
    <xf numFmtId="0" fontId="173" fillId="0" borderId="2" xfId="31" applyFont="1" applyBorder="1" applyAlignment="1">
      <alignment horizontal="center" vertical="center"/>
    </xf>
    <xf numFmtId="0" fontId="173" fillId="0" borderId="3" xfId="31" applyFont="1" applyBorder="1" applyAlignment="1">
      <alignment horizontal="center" vertical="center"/>
    </xf>
    <xf numFmtId="0" fontId="173"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4" fillId="0" borderId="0" xfId="0" applyFont="1" applyBorder="1"/>
    <xf numFmtId="0" fontId="0" fillId="0" borderId="0" xfId="0"/>
    <xf numFmtId="0" fontId="379" fillId="0" borderId="0" xfId="19" applyFont="1" applyAlignment="1">
      <alignment horizontal="left"/>
    </xf>
    <xf numFmtId="0" fontId="379" fillId="0" borderId="0" xfId="19" applyFont="1" applyAlignment="1">
      <alignment horizontal="right"/>
    </xf>
    <xf numFmtId="0" fontId="0" fillId="0" borderId="0" xfId="0" applyAlignment="1">
      <alignment horizontal="justify" vertical="justify" wrapText="1"/>
    </xf>
    <xf numFmtId="0" fontId="1" fillId="0" borderId="0" xfId="0" applyFont="1"/>
    <xf numFmtId="0" fontId="70" fillId="0" borderId="0" xfId="0" applyFont="1"/>
    <xf numFmtId="0" fontId="70" fillId="0" borderId="0" xfId="0" applyFont="1" applyAlignment="1">
      <alignment horizontal="right"/>
    </xf>
    <xf numFmtId="0" fontId="378" fillId="0" borderId="0" xfId="0" applyFont="1" applyAlignment="1">
      <alignment horizontal="center"/>
    </xf>
    <xf numFmtId="0" fontId="19" fillId="0" borderId="0" xfId="31" applyFont="1" applyBorder="1" applyAlignment="1">
      <alignment horizontal="center"/>
    </xf>
    <xf numFmtId="0" fontId="380" fillId="0" borderId="0" xfId="14" applyFont="1" applyBorder="1" applyAlignment="1">
      <alignment horizontal="center"/>
    </xf>
    <xf numFmtId="0" fontId="381" fillId="0" borderId="6" xfId="14" applyFont="1" applyBorder="1" applyAlignment="1">
      <alignment horizontal="center"/>
    </xf>
    <xf numFmtId="0" fontId="381" fillId="0" borderId="0" xfId="14" applyFont="1" applyBorder="1" applyAlignment="1">
      <alignment horizontal="center"/>
    </xf>
    <xf numFmtId="0" fontId="382" fillId="0" borderId="6" xfId="14" applyFont="1" applyBorder="1" applyAlignment="1">
      <alignment horizontal="right"/>
    </xf>
    <xf numFmtId="0" fontId="382" fillId="0" borderId="0" xfId="14" applyFont="1" applyBorder="1" applyAlignment="1">
      <alignment horizontal="right"/>
    </xf>
    <xf numFmtId="0" fontId="370" fillId="0" borderId="6" xfId="14" applyFont="1" applyBorder="1" applyAlignment="1">
      <alignment horizontal="right"/>
    </xf>
    <xf numFmtId="0" fontId="370" fillId="0" borderId="0" xfId="14" applyFont="1" applyBorder="1" applyAlignment="1">
      <alignment horizontal="right"/>
    </xf>
    <xf numFmtId="0" fontId="4" fillId="0" borderId="0" xfId="31" applyAlignment="1">
      <alignment horizontal="right"/>
    </xf>
    <xf numFmtId="0" fontId="49" fillId="0" borderId="6" xfId="14" applyFont="1" applyBorder="1" applyAlignment="1">
      <alignment horizontal="left"/>
    </xf>
    <xf numFmtId="0" fontId="49" fillId="0" borderId="0" xfId="14" applyFont="1" applyBorder="1" applyAlignment="1">
      <alignment horizontal="left"/>
    </xf>
    <xf numFmtId="0" fontId="4" fillId="0" borderId="0" xfId="31" applyAlignment="1">
      <alignment horizontal="left"/>
    </xf>
    <xf numFmtId="0" fontId="49" fillId="0" borderId="10" xfId="14" applyFont="1" applyBorder="1" applyAlignment="1">
      <alignment horizontal="left"/>
    </xf>
    <xf numFmtId="0" fontId="49"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70" fillId="0" borderId="98" xfId="58136" applyFont="1" applyBorder="1" applyAlignment="1">
      <alignment horizontal="right"/>
    </xf>
    <xf numFmtId="0" fontId="70" fillId="0" borderId="100" xfId="58136" applyFont="1" applyBorder="1" applyAlignment="1">
      <alignment horizontal="right"/>
    </xf>
    <xf numFmtId="0" fontId="70" fillId="0" borderId="99" xfId="58136" applyFont="1" applyBorder="1" applyAlignment="1">
      <alignment horizontal="right"/>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3" fillId="39" borderId="13" xfId="36" applyFont="1" applyFill="1" applyBorder="1" applyAlignment="1" applyProtection="1">
      <alignment horizontal="center" vertical="top" wrapText="1"/>
    </xf>
    <xf numFmtId="0" fontId="73" fillId="39" borderId="14" xfId="36" applyFont="1" applyFill="1" applyBorder="1" applyAlignment="1" applyProtection="1">
      <alignment horizontal="center" vertical="top" wrapText="1"/>
    </xf>
    <xf numFmtId="0" fontId="73" fillId="39" borderId="9" xfId="36" applyFont="1" applyFill="1" applyBorder="1" applyAlignment="1" applyProtection="1">
      <alignment horizontal="center" vertical="top" wrapText="1"/>
    </xf>
    <xf numFmtId="0" fontId="73" fillId="0" borderId="13" xfId="36" applyFont="1" applyFill="1" applyBorder="1" applyAlignment="1" applyProtection="1">
      <alignment vertical="top" wrapText="1"/>
    </xf>
    <xf numFmtId="0" fontId="73" fillId="0" borderId="14" xfId="36" applyFont="1" applyFill="1" applyBorder="1" applyAlignment="1" applyProtection="1">
      <alignment vertical="top" wrapText="1"/>
    </xf>
    <xf numFmtId="0" fontId="73" fillId="0" borderId="9" xfId="36" applyFont="1" applyFill="1" applyBorder="1" applyAlignment="1" applyProtection="1">
      <alignment vertical="top" wrapText="1"/>
    </xf>
    <xf numFmtId="0" fontId="74" fillId="0" borderId="13" xfId="36" applyFont="1" applyFill="1" applyBorder="1" applyAlignment="1" applyProtection="1">
      <alignment vertical="top" wrapText="1"/>
    </xf>
    <xf numFmtId="0" fontId="74" fillId="0" borderId="14" xfId="36" applyFont="1" applyFill="1" applyBorder="1" applyAlignment="1" applyProtection="1">
      <alignment vertical="top" wrapText="1"/>
    </xf>
    <xf numFmtId="0" fontId="74" fillId="0" borderId="9" xfId="36" applyFont="1" applyFill="1" applyBorder="1" applyAlignment="1" applyProtection="1">
      <alignment vertical="top" wrapText="1"/>
    </xf>
    <xf numFmtId="0" fontId="74" fillId="0" borderId="13" xfId="36" applyFont="1" applyFill="1" applyBorder="1" applyAlignment="1" applyProtection="1">
      <alignment wrapText="1"/>
    </xf>
    <xf numFmtId="0" fontId="74" fillId="0" borderId="14" xfId="36" applyFont="1" applyFill="1" applyBorder="1" applyAlignment="1" applyProtection="1">
      <alignment wrapText="1"/>
    </xf>
    <xf numFmtId="0" fontId="74" fillId="0" borderId="9" xfId="36" applyFont="1" applyFill="1" applyBorder="1" applyAlignment="1" applyProtection="1">
      <alignment wrapText="1"/>
    </xf>
    <xf numFmtId="0" fontId="74" fillId="0" borderId="13" xfId="36" applyFont="1" applyFill="1" applyBorder="1" applyAlignment="1" applyProtection="1"/>
    <xf numFmtId="0" fontId="74" fillId="0" borderId="14" xfId="36" applyFont="1" applyFill="1" applyBorder="1" applyAlignment="1" applyProtection="1"/>
    <xf numFmtId="0" fontId="74" fillId="0" borderId="9" xfId="36" applyFont="1" applyFill="1" applyBorder="1" applyAlignment="1" applyProtection="1"/>
    <xf numFmtId="0" fontId="74" fillId="0" borderId="0" xfId="0" applyFont="1" applyAlignment="1">
      <alignment horizontal="justify" vertical="justify"/>
    </xf>
    <xf numFmtId="0" fontId="2" fillId="0" borderId="0" xfId="0" applyFont="1" applyAlignment="1">
      <alignment horizontal="justify" vertical="center"/>
    </xf>
    <xf numFmtId="0" fontId="73" fillId="0" borderId="98" xfId="36" applyFont="1" applyFill="1" applyBorder="1" applyAlignment="1" applyProtection="1">
      <alignment horizontal="center" vertical="center" wrapText="1"/>
    </xf>
    <xf numFmtId="0" fontId="73" fillId="0" borderId="99" xfId="36" applyFont="1" applyFill="1" applyBorder="1" applyAlignment="1" applyProtection="1">
      <alignment horizontal="center" vertical="center" wrapText="1"/>
    </xf>
    <xf numFmtId="0" fontId="73" fillId="0" borderId="6" xfId="36" applyFont="1" applyFill="1" applyBorder="1" applyAlignment="1" applyProtection="1">
      <alignment horizontal="center" vertical="center" wrapText="1"/>
    </xf>
    <xf numFmtId="0" fontId="73" fillId="0" borderId="5" xfId="36" applyFont="1" applyFill="1" applyBorder="1" applyAlignment="1" applyProtection="1">
      <alignment horizontal="center" vertical="center" wrapText="1"/>
    </xf>
    <xf numFmtId="0" fontId="73" fillId="0" borderId="10" xfId="36" applyFont="1" applyFill="1" applyBorder="1" applyAlignment="1" applyProtection="1">
      <alignment horizontal="center" vertical="center" wrapText="1"/>
    </xf>
    <xf numFmtId="0" fontId="73" fillId="0" borderId="7" xfId="36" applyFont="1" applyFill="1" applyBorder="1" applyAlignment="1" applyProtection="1">
      <alignment horizontal="center" vertical="center" wrapText="1"/>
    </xf>
    <xf numFmtId="0" fontId="73" fillId="0" borderId="0" xfId="0" applyFont="1" applyAlignment="1">
      <alignment horizontal="justify" vertical="justify"/>
    </xf>
    <xf numFmtId="0" fontId="1" fillId="0" borderId="11" xfId="36" applyFont="1" applyFill="1" applyBorder="1" applyAlignment="1" applyProtection="1">
      <alignment horizontal="right"/>
    </xf>
    <xf numFmtId="0" fontId="73" fillId="0" borderId="106" xfId="36" applyFont="1" applyFill="1" applyBorder="1" applyAlignment="1" applyProtection="1">
      <alignment vertical="top" wrapText="1"/>
    </xf>
    <xf numFmtId="0" fontId="73" fillId="0" borderId="107" xfId="36" applyFont="1" applyFill="1" applyBorder="1" applyAlignment="1" applyProtection="1">
      <alignment vertical="top" wrapText="1"/>
    </xf>
    <xf numFmtId="0" fontId="73" fillId="0" borderId="108" xfId="36" applyFont="1" applyFill="1" applyBorder="1" applyAlignment="1" applyProtection="1">
      <alignment vertical="top" wrapText="1"/>
    </xf>
    <xf numFmtId="0" fontId="74" fillId="0" borderId="106" xfId="36" applyFont="1" applyFill="1" applyBorder="1" applyAlignment="1" applyProtection="1">
      <alignment vertical="top" wrapText="1"/>
    </xf>
    <xf numFmtId="0" fontId="74" fillId="0" borderId="107" xfId="36" applyFont="1" applyFill="1" applyBorder="1" applyAlignment="1" applyProtection="1">
      <alignment vertical="top" wrapText="1"/>
    </xf>
    <xf numFmtId="0" fontId="74" fillId="0" borderId="108" xfId="36" applyFont="1" applyFill="1" applyBorder="1" applyAlignment="1" applyProtection="1">
      <alignment vertical="top" wrapText="1"/>
    </xf>
    <xf numFmtId="43" fontId="73" fillId="0" borderId="98" xfId="1" applyFont="1" applyFill="1" applyBorder="1" applyAlignment="1" applyProtection="1">
      <alignment horizontal="center" vertical="center" wrapText="1"/>
    </xf>
    <xf numFmtId="43" fontId="73" fillId="0" borderId="100" xfId="1" applyFont="1" applyFill="1" applyBorder="1" applyAlignment="1" applyProtection="1">
      <alignment horizontal="center" vertical="center" wrapText="1"/>
    </xf>
    <xf numFmtId="43" fontId="73" fillId="0" borderId="99" xfId="1" applyFont="1" applyFill="1" applyBorder="1" applyAlignment="1" applyProtection="1">
      <alignment horizontal="center" vertical="center" wrapText="1"/>
    </xf>
    <xf numFmtId="43" fontId="73" fillId="0" borderId="6" xfId="1" applyFont="1" applyFill="1" applyBorder="1" applyAlignment="1" applyProtection="1">
      <alignment horizontal="center" vertical="center" wrapText="1"/>
    </xf>
    <xf numFmtId="43" fontId="73" fillId="0" borderId="0" xfId="1" applyFont="1" applyFill="1" applyBorder="1" applyAlignment="1" applyProtection="1">
      <alignment horizontal="center" vertical="center" wrapText="1"/>
    </xf>
    <xf numFmtId="43" fontId="73" fillId="0" borderId="5" xfId="1" applyFont="1" applyFill="1" applyBorder="1" applyAlignment="1" applyProtection="1">
      <alignment horizontal="center" vertical="center" wrapText="1"/>
    </xf>
    <xf numFmtId="43" fontId="73" fillId="0" borderId="10" xfId="1" applyFont="1" applyFill="1" applyBorder="1" applyAlignment="1" applyProtection="1">
      <alignment horizontal="center" vertical="center" wrapText="1"/>
    </xf>
    <xf numFmtId="43" fontId="73" fillId="0" borderId="11" xfId="1" applyFont="1" applyFill="1" applyBorder="1" applyAlignment="1" applyProtection="1">
      <alignment horizontal="center" vertical="center" wrapText="1"/>
    </xf>
    <xf numFmtId="43" fontId="73" fillId="0" borderId="7" xfId="1" applyFont="1" applyFill="1" applyBorder="1" applyAlignment="1" applyProtection="1">
      <alignment horizontal="center" vertical="center" wrapText="1"/>
    </xf>
    <xf numFmtId="0" fontId="73" fillId="0" borderId="13" xfId="0" applyFont="1" applyBorder="1" applyAlignment="1">
      <alignment horizontal="justify" vertical="justify"/>
    </xf>
    <xf numFmtId="0" fontId="73" fillId="0" borderId="14" xfId="0" applyFont="1" applyBorder="1" applyAlignment="1">
      <alignment horizontal="justify" vertical="justify"/>
    </xf>
    <xf numFmtId="0" fontId="73" fillId="0" borderId="9" xfId="0" applyFont="1" applyBorder="1" applyAlignment="1">
      <alignment horizontal="justify" vertical="justify"/>
    </xf>
    <xf numFmtId="0" fontId="73" fillId="0" borderId="98" xfId="0" applyFont="1" applyBorder="1" applyAlignment="1">
      <alignment horizontal="center" vertical="center" wrapText="1"/>
    </xf>
    <xf numFmtId="0" fontId="73" fillId="0" borderId="99" xfId="0" applyFont="1" applyBorder="1" applyAlignment="1">
      <alignment horizontal="center" vertical="center" wrapText="1"/>
    </xf>
    <xf numFmtId="0" fontId="73" fillId="0" borderId="6" xfId="0" applyFont="1" applyBorder="1" applyAlignment="1">
      <alignment horizontal="center" vertical="center" wrapText="1"/>
    </xf>
    <xf numFmtId="0" fontId="73" fillId="0" borderId="5" xfId="0" applyFont="1" applyBorder="1" applyAlignment="1">
      <alignment horizontal="center" vertical="center" wrapText="1"/>
    </xf>
    <xf numFmtId="0" fontId="73" fillId="0" borderId="10" xfId="0" applyFont="1" applyBorder="1" applyAlignment="1">
      <alignment horizontal="center" vertical="center" wrapText="1"/>
    </xf>
    <xf numFmtId="0" fontId="73" fillId="0" borderId="7" xfId="0" applyFont="1" applyBorder="1" applyAlignment="1">
      <alignment horizontal="center" vertical="center" wrapText="1"/>
    </xf>
    <xf numFmtId="0" fontId="73" fillId="39" borderId="41" xfId="36" applyFont="1" applyFill="1" applyBorder="1" applyAlignment="1" applyProtection="1">
      <alignment horizontal="center" vertical="center" wrapText="1"/>
    </xf>
    <xf numFmtId="0" fontId="73" fillId="39" borderId="45" xfId="36" applyFont="1" applyFill="1" applyBorder="1" applyAlignment="1" applyProtection="1">
      <alignment horizontal="center" vertical="center" wrapText="1"/>
    </xf>
    <xf numFmtId="0" fontId="73" fillId="39" borderId="42" xfId="36" applyFont="1" applyFill="1" applyBorder="1" applyAlignment="1" applyProtection="1">
      <alignment horizontal="center" vertical="center" wrapText="1"/>
    </xf>
    <xf numFmtId="0" fontId="73" fillId="39" borderId="43" xfId="36" applyFont="1" applyFill="1" applyBorder="1" applyAlignment="1" applyProtection="1">
      <alignment horizontal="center" vertical="center" wrapText="1"/>
    </xf>
    <xf numFmtId="0" fontId="73" fillId="39" borderId="44" xfId="36" applyFont="1" applyFill="1" applyBorder="1" applyAlignment="1" applyProtection="1">
      <alignment horizontal="center" vertical="center" wrapText="1"/>
    </xf>
    <xf numFmtId="0" fontId="73" fillId="39" borderId="13" xfId="0" applyFont="1" applyFill="1" applyBorder="1" applyAlignment="1">
      <alignment horizontal="center" vertical="center" wrapText="1"/>
    </xf>
    <xf numFmtId="0" fontId="73" fillId="39" borderId="14" xfId="0" applyFont="1" applyFill="1" applyBorder="1" applyAlignment="1">
      <alignment horizontal="center" vertical="center" wrapText="1"/>
    </xf>
    <xf numFmtId="0" fontId="73" fillId="39" borderId="9" xfId="0" applyFont="1" applyFill="1" applyBorder="1" applyAlignment="1">
      <alignment horizontal="center" vertical="center" wrapText="1"/>
    </xf>
    <xf numFmtId="0" fontId="74" fillId="0" borderId="13" xfId="0" applyFont="1" applyBorder="1" applyAlignment="1">
      <alignment vertical="center" wrapText="1"/>
    </xf>
    <xf numFmtId="0" fontId="74" fillId="0" borderId="14" xfId="0" applyFont="1" applyBorder="1" applyAlignment="1">
      <alignment vertical="center" wrapText="1"/>
    </xf>
    <xf numFmtId="0" fontId="74" fillId="0" borderId="9" xfId="0" applyFont="1" applyBorder="1" applyAlignment="1">
      <alignment vertical="center" wrapText="1"/>
    </xf>
    <xf numFmtId="0" fontId="73" fillId="0" borderId="100" xfId="36" applyFont="1" applyFill="1" applyBorder="1" applyAlignment="1" applyProtection="1">
      <alignment horizontal="center" vertical="center" wrapText="1"/>
    </xf>
    <xf numFmtId="0" fontId="73" fillId="0" borderId="0" xfId="36" applyFont="1" applyFill="1" applyBorder="1" applyAlignment="1" applyProtection="1">
      <alignment horizontal="center" vertical="center" wrapText="1"/>
    </xf>
    <xf numFmtId="0" fontId="73" fillId="0" borderId="11" xfId="36" applyFont="1" applyFill="1" applyBorder="1" applyAlignment="1" applyProtection="1">
      <alignment horizontal="center" vertical="center" wrapText="1"/>
    </xf>
    <xf numFmtId="0" fontId="73" fillId="39" borderId="13" xfId="36" applyFont="1" applyFill="1" applyBorder="1" applyAlignment="1" applyProtection="1">
      <alignment horizontal="center" vertical="center" wrapText="1"/>
    </xf>
    <xf numFmtId="0" fontId="73" fillId="39" borderId="14" xfId="36" applyFont="1" applyFill="1" applyBorder="1" applyAlignment="1" applyProtection="1">
      <alignment horizontal="center" vertical="center" wrapText="1"/>
    </xf>
    <xf numFmtId="0" fontId="73" fillId="39" borderId="39" xfId="36" applyFont="1" applyFill="1" applyBorder="1" applyAlignment="1" applyProtection="1">
      <alignment horizontal="center" vertical="center" wrapText="1"/>
    </xf>
    <xf numFmtId="0" fontId="73" fillId="39" borderId="40" xfId="36" applyFont="1" applyFill="1" applyBorder="1" applyAlignment="1" applyProtection="1">
      <alignment horizontal="center" vertical="center" wrapText="1"/>
    </xf>
    <xf numFmtId="0" fontId="73" fillId="0" borderId="13" xfId="36" applyFont="1" applyFill="1" applyBorder="1" applyAlignment="1" applyProtection="1">
      <alignment horizontal="justify" vertical="top" wrapText="1"/>
    </xf>
    <xf numFmtId="0" fontId="73" fillId="0" borderId="14" xfId="36" applyFont="1" applyFill="1" applyBorder="1" applyAlignment="1" applyProtection="1">
      <alignment horizontal="justify" vertical="top" wrapText="1"/>
    </xf>
    <xf numFmtId="0" fontId="73" fillId="0" borderId="39" xfId="36" applyFont="1" applyFill="1" applyBorder="1" applyAlignment="1" applyProtection="1">
      <alignment horizontal="justify" vertical="top" wrapText="1"/>
    </xf>
    <xf numFmtId="0" fontId="73" fillId="0" borderId="46" xfId="36" applyFont="1" applyFill="1" applyBorder="1" applyAlignment="1" applyProtection="1">
      <alignment horizontal="center" vertical="center" wrapText="1"/>
    </xf>
    <xf numFmtId="0" fontId="73" fillId="0" borderId="101" xfId="36" applyFont="1" applyFill="1" applyBorder="1" applyAlignment="1" applyProtection="1">
      <alignment horizontal="center" vertical="center" wrapText="1"/>
    </xf>
    <xf numFmtId="0" fontId="73" fillId="0" borderId="102" xfId="36" applyFont="1" applyFill="1" applyBorder="1" applyAlignment="1" applyProtection="1">
      <alignment horizontal="center" vertical="center" wrapText="1"/>
    </xf>
    <xf numFmtId="0" fontId="73" fillId="0" borderId="103" xfId="36" applyFont="1" applyFill="1" applyBorder="1" applyAlignment="1" applyProtection="1">
      <alignment horizontal="center" vertical="center" wrapText="1"/>
    </xf>
    <xf numFmtId="0" fontId="73" fillId="0" borderId="104" xfId="36" applyFont="1" applyFill="1" applyBorder="1" applyAlignment="1" applyProtection="1">
      <alignment horizontal="center" vertical="center" wrapText="1"/>
    </xf>
    <xf numFmtId="0" fontId="73" fillId="0" borderId="105"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4" fillId="0" borderId="13" xfId="36" applyFont="1" applyFill="1" applyBorder="1" applyAlignment="1" applyProtection="1">
      <alignment horizontal="justify" vertical="top" wrapText="1"/>
    </xf>
    <xf numFmtId="0" fontId="74" fillId="0" borderId="14" xfId="36" applyFont="1" applyFill="1" applyBorder="1" applyAlignment="1" applyProtection="1">
      <alignment horizontal="justify" vertical="top" wrapText="1"/>
    </xf>
    <xf numFmtId="0" fontId="74" fillId="0" borderId="39" xfId="36" applyFont="1" applyFill="1" applyBorder="1" applyAlignment="1" applyProtection="1">
      <alignment horizontal="justify" vertical="top" wrapText="1"/>
    </xf>
    <xf numFmtId="0" fontId="10" fillId="0" borderId="0" xfId="36" applyFont="1" applyFill="1" applyAlignment="1" applyProtection="1">
      <alignment horizontal="justify" wrapText="1"/>
    </xf>
    <xf numFmtId="0" fontId="10" fillId="0" borderId="0" xfId="36" applyFont="1" applyFill="1" applyAlignment="1" applyProtection="1">
      <alignment horizontal="justify" vertical="center" wrapText="1"/>
    </xf>
    <xf numFmtId="0" fontId="10" fillId="0" borderId="0" xfId="36" applyFont="1" applyFill="1" applyAlignment="1" applyProtection="1">
      <alignment horizontal="left" wrapText="1"/>
    </xf>
    <xf numFmtId="0" fontId="1" fillId="0" borderId="0" xfId="36" applyFont="1" applyFill="1" applyBorder="1" applyAlignment="1" applyProtection="1">
      <alignment horizontal="right"/>
    </xf>
    <xf numFmtId="0" fontId="10" fillId="0" borderId="4" xfId="36" applyFont="1" applyFill="1" applyBorder="1" applyAlignment="1" applyProtection="1">
      <alignment horizontal="justify" vertical="top" wrapText="1"/>
    </xf>
    <xf numFmtId="0" fontId="1" fillId="0" borderId="4"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2" fillId="0" borderId="0" xfId="36" applyNumberFormat="1" applyFont="1" applyFill="1" applyAlignment="1" applyProtection="1">
      <alignment horizontal="justify" vertical="top" wrapText="1"/>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0" fillId="0" borderId="0" xfId="36" applyFont="1" applyFill="1" applyAlignment="1" applyProtection="1">
      <alignment horizontal="justify" vertical="justify"/>
    </xf>
    <xf numFmtId="0" fontId="10" fillId="0" borderId="0" xfId="36" applyFont="1" applyFill="1" applyProtection="1"/>
    <xf numFmtId="0" fontId="10" fillId="0" borderId="0" xfId="36" applyFont="1" applyFill="1" applyBorder="1" applyAlignment="1" applyProtection="1">
      <alignment horizontal="right"/>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justify"/>
    </xf>
    <xf numFmtId="172" fontId="1" fillId="2" borderId="4" xfId="36" applyNumberFormat="1" applyFont="1" applyFill="1" applyBorder="1" applyAlignment="1" applyProtection="1">
      <alignment horizontal="center" vertical="center"/>
    </xf>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center" vertical="center"/>
    </xf>
    <xf numFmtId="0" fontId="10" fillId="0" borderId="4" xfId="36" applyFont="1" applyFill="1" applyBorder="1" applyAlignment="1" applyProtection="1">
      <alignment horizontal="justify" vertical="top"/>
    </xf>
    <xf numFmtId="0" fontId="1" fillId="0" borderId="4" xfId="36" applyFont="1" applyFill="1" applyBorder="1" applyAlignment="1" applyProtection="1">
      <alignment horizontal="justify" vertical="top"/>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9" xfId="36" applyFont="1" applyFill="1" applyBorder="1" applyProtection="1"/>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73" fillId="39" borderId="13" xfId="36" applyFont="1" applyFill="1" applyBorder="1" applyAlignment="1" applyProtection="1">
      <alignment horizontal="left" vertical="center" wrapText="1"/>
    </xf>
    <xf numFmtId="0" fontId="73" fillId="39" borderId="14" xfId="36" applyFont="1" applyFill="1" applyBorder="1" applyAlignment="1" applyProtection="1">
      <alignment horizontal="left" vertical="center" wrapText="1"/>
    </xf>
    <xf numFmtId="0" fontId="73" fillId="39" borderId="9" xfId="36" applyFont="1" applyFill="1" applyBorder="1" applyAlignment="1" applyProtection="1">
      <alignment horizontal="left" vertical="center" wrapText="1"/>
    </xf>
    <xf numFmtId="0" fontId="74" fillId="0" borderId="9" xfId="36" applyFont="1" applyFill="1" applyBorder="1" applyAlignment="1" applyProtection="1">
      <alignment horizontal="justify" vertical="top" wrapText="1"/>
    </xf>
    <xf numFmtId="0" fontId="10" fillId="0" borderId="4" xfId="36" applyFont="1" applyFill="1" applyBorder="1" applyAlignment="1" applyProtection="1">
      <alignment horizontal="center" vertical="center" wrapText="1"/>
    </xf>
    <xf numFmtId="0" fontId="73" fillId="39" borderId="13" xfId="36" applyFont="1" applyFill="1" applyBorder="1" applyAlignment="1" applyProtection="1">
      <alignment vertical="center" wrapText="1"/>
    </xf>
    <xf numFmtId="0" fontId="73" fillId="39" borderId="14" xfId="36" applyFont="1" applyFill="1" applyBorder="1" applyAlignment="1" applyProtection="1">
      <alignment vertical="center" wrapText="1"/>
    </xf>
    <xf numFmtId="0" fontId="73" fillId="39" borderId="9" xfId="36" applyFont="1" applyFill="1" applyBorder="1" applyAlignment="1" applyProtection="1">
      <alignment vertical="center"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73" fillId="0" borderId="48" xfId="36" applyFont="1" applyFill="1" applyBorder="1" applyAlignment="1" applyProtection="1">
      <alignment horizontal="right"/>
    </xf>
    <xf numFmtId="0" fontId="73" fillId="0" borderId="0" xfId="36" applyFont="1" applyFill="1" applyBorder="1" applyAlignment="1" applyProtection="1">
      <alignment horizontal="right"/>
    </xf>
    <xf numFmtId="0" fontId="73" fillId="2" borderId="12" xfId="36" applyFont="1" applyFill="1" applyBorder="1" applyAlignment="1" applyProtection="1">
      <alignment horizontal="left" vertical="center" wrapText="1"/>
    </xf>
    <xf numFmtId="0" fontId="73" fillId="2" borderId="15" xfId="36" applyFont="1" applyFill="1" applyBorder="1" applyAlignment="1" applyProtection="1">
      <alignment horizontal="left" vertical="center" wrapText="1"/>
    </xf>
    <xf numFmtId="0" fontId="73" fillId="2" borderId="8" xfId="36" applyFont="1" applyFill="1" applyBorder="1" applyAlignment="1" applyProtection="1">
      <alignment horizontal="left" vertical="center" wrapText="1"/>
    </xf>
    <xf numFmtId="0" fontId="73" fillId="2" borderId="10" xfId="36" applyFont="1" applyFill="1" applyBorder="1" applyAlignment="1" applyProtection="1">
      <alignment horizontal="left" vertical="center" wrapText="1"/>
    </xf>
    <xf numFmtId="0" fontId="73" fillId="2" borderId="11" xfId="36" applyFont="1" applyFill="1" applyBorder="1" applyAlignment="1" applyProtection="1">
      <alignment horizontal="left" vertical="center" wrapText="1"/>
    </xf>
    <xf numFmtId="0" fontId="73" fillId="2" borderId="7" xfId="36" applyFont="1" applyFill="1" applyBorder="1" applyAlignment="1" applyProtection="1">
      <alignment horizontal="left" vertical="center" wrapText="1"/>
    </xf>
    <xf numFmtId="172" fontId="73" fillId="2" borderId="13" xfId="36" applyNumberFormat="1" applyFont="1" applyFill="1" applyBorder="1" applyAlignment="1" applyProtection="1">
      <alignment horizontal="center" vertical="top" wrapText="1"/>
    </xf>
    <xf numFmtId="172" fontId="73" fillId="2" borderId="9" xfId="36" applyNumberFormat="1" applyFont="1" applyFill="1" applyBorder="1" applyAlignment="1" applyProtection="1">
      <alignment horizontal="center" vertical="top" wrapText="1"/>
    </xf>
    <xf numFmtId="0" fontId="76" fillId="0" borderId="13" xfId="36" applyFont="1" applyFill="1" applyBorder="1" applyAlignment="1" applyProtection="1">
      <alignment horizontal="justify" vertical="top" wrapText="1"/>
    </xf>
    <xf numFmtId="0" fontId="76" fillId="0" borderId="9" xfId="36" applyFont="1" applyFill="1" applyBorder="1" applyAlignment="1" applyProtection="1">
      <alignment horizontal="justify" vertical="top" wrapText="1"/>
    </xf>
    <xf numFmtId="0" fontId="73" fillId="0" borderId="9" xfId="36" applyFont="1" applyFill="1" applyBorder="1" applyAlignment="1" applyProtection="1">
      <alignment horizontal="justify" vertical="top" wrapText="1"/>
    </xf>
    <xf numFmtId="0" fontId="74" fillId="0" borderId="13" xfId="36" applyFont="1" applyFill="1" applyBorder="1" applyAlignment="1" applyProtection="1">
      <alignment horizontal="justify" vertical="center" wrapText="1"/>
    </xf>
    <xf numFmtId="0" fontId="74" fillId="0" borderId="9" xfId="36" applyFont="1" applyFill="1" applyBorder="1" applyAlignment="1" applyProtection="1">
      <alignment horizontal="justify" vertical="center" wrapText="1"/>
    </xf>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 fillId="0" borderId="0" xfId="36" applyFont="1" applyFill="1" applyProtection="1"/>
    <xf numFmtId="0" fontId="2" fillId="0" borderId="0" xfId="36" applyNumberFormat="1" applyFont="1" applyFill="1" applyAlignment="1" applyProtection="1">
      <alignment horizontal="justify" vertical="center" wrapText="1"/>
    </xf>
    <xf numFmtId="0" fontId="10" fillId="0" borderId="0" xfId="36" applyNumberFormat="1" applyFont="1" applyFill="1" applyAlignment="1" applyProtection="1">
      <alignment horizontal="justify" vertical="center" wrapText="1"/>
    </xf>
    <xf numFmtId="0" fontId="74" fillId="0" borderId="4" xfId="0" applyFont="1" applyBorder="1" applyAlignment="1">
      <alignment horizontal="justify" vertical="center"/>
    </xf>
    <xf numFmtId="0" fontId="74" fillId="0" borderId="4" xfId="0" applyFont="1" applyBorder="1" applyAlignment="1">
      <alignment vertical="center"/>
    </xf>
    <xf numFmtId="0" fontId="74" fillId="0" borderId="4" xfId="0" applyFont="1" applyBorder="1" applyAlignment="1">
      <alignment vertical="center" wrapText="1"/>
    </xf>
    <xf numFmtId="0" fontId="31" fillId="0" borderId="0" xfId="36" quotePrefix="1" applyFont="1" applyAlignment="1">
      <alignment horizontal="justify" vertical="center" wrapText="1"/>
    </xf>
    <xf numFmtId="0" fontId="73"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73" fillId="0" borderId="4" xfId="0" applyFont="1" applyBorder="1" applyAlignment="1">
      <alignment horizontal="justify" vertical="center"/>
    </xf>
    <xf numFmtId="0" fontId="73" fillId="0" borderId="4" xfId="0" applyFont="1" applyBorder="1" applyAlignment="1">
      <alignment vertical="center" wrapText="1"/>
    </xf>
    <xf numFmtId="0" fontId="73" fillId="0" borderId="4" xfId="0" applyFont="1" applyBorder="1" applyAlignment="1">
      <alignment vertical="center"/>
    </xf>
    <xf numFmtId="0" fontId="73" fillId="39" borderId="4" xfId="0" applyFont="1" applyFill="1" applyBorder="1" applyAlignment="1">
      <alignment horizontal="center" vertical="center"/>
    </xf>
    <xf numFmtId="0" fontId="73" fillId="0" borderId="4" xfId="0" applyFont="1" applyFill="1" applyBorder="1" applyAlignment="1">
      <alignment horizontal="left" vertical="center" wrapText="1"/>
    </xf>
    <xf numFmtId="0" fontId="74" fillId="0" borderId="4" xfId="0" applyFont="1" applyFill="1" applyBorder="1" applyAlignment="1">
      <alignment horizontal="left" vertical="center" wrapText="1"/>
    </xf>
    <xf numFmtId="0" fontId="74" fillId="0" borderId="4" xfId="0" applyFont="1" applyFill="1" applyBorder="1" applyAlignment="1">
      <alignment horizontal="left" vertical="center"/>
    </xf>
    <xf numFmtId="0" fontId="73" fillId="0" borderId="4" xfId="0" applyFont="1" applyFill="1" applyBorder="1" applyAlignment="1">
      <alignment horizontal="left" vertical="center"/>
    </xf>
    <xf numFmtId="0" fontId="1" fillId="0" borderId="0" xfId="36" applyFont="1" applyFill="1" applyAlignment="1" applyProtection="1">
      <alignment wrapText="1"/>
    </xf>
    <xf numFmtId="0" fontId="10" fillId="0" borderId="0" xfId="36" applyFont="1" applyFill="1" applyAlignment="1" applyProtection="1">
      <alignment vertical="center" wrapText="1"/>
    </xf>
    <xf numFmtId="0" fontId="73" fillId="0" borderId="0" xfId="0" applyFont="1" applyAlignment="1">
      <alignment horizontal="justify" vertical="center"/>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horizontal="left" vertical="center"/>
    </xf>
    <xf numFmtId="165" fontId="31" fillId="0" borderId="4" xfId="0" applyNumberFormat="1" applyFont="1" applyBorder="1"/>
    <xf numFmtId="0" fontId="1" fillId="39" borderId="4" xfId="37" applyFont="1" applyFill="1" applyBorder="1" applyAlignment="1" applyProtection="1">
      <alignment horizontal="center" vertical="center" wrapText="1"/>
    </xf>
    <xf numFmtId="0" fontId="1" fillId="39" borderId="4" xfId="37" applyFont="1" applyFill="1" applyBorder="1" applyAlignment="1" applyProtection="1">
      <alignment horizontal="center" wrapText="1"/>
    </xf>
    <xf numFmtId="0" fontId="1" fillId="0" borderId="0" xfId="37" applyFont="1" applyFill="1" applyBorder="1" applyAlignment="1" applyProtection="1"/>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1" fillId="39" borderId="9" xfId="37" applyFont="1" applyFill="1" applyBorder="1" applyAlignment="1" applyProtection="1">
      <alignment horizontal="center" wrapText="1"/>
    </xf>
    <xf numFmtId="0" fontId="31" fillId="0" borderId="0" xfId="0" applyFont="1" applyAlignment="1">
      <alignment wrapText="1"/>
    </xf>
    <xf numFmtId="0" fontId="31" fillId="0" borderId="0" xfId="0" applyFont="1" applyAlignment="1">
      <alignment horizontal="left" wrapText="1"/>
    </xf>
    <xf numFmtId="0" fontId="31" fillId="0" borderId="4" xfId="0" applyFont="1" applyBorder="1" applyAlignment="1">
      <alignment horizontal="left" vertical="center"/>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31" fillId="0" borderId="0" xfId="0" applyFont="1" applyBorder="1" applyAlignment="1">
      <alignment horizontal="left" vertical="center" wrapText="1"/>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0" fontId="74" fillId="0" borderId="1" xfId="37" applyFont="1" applyFill="1" applyBorder="1" applyAlignment="1" applyProtection="1">
      <alignment vertical="top" wrapText="1"/>
    </xf>
    <xf numFmtId="0" fontId="74" fillId="0" borderId="3" xfId="37" applyFont="1" applyFill="1" applyBorder="1" applyAlignment="1" applyProtection="1">
      <alignment vertical="top" wrapText="1"/>
    </xf>
    <xf numFmtId="0" fontId="32" fillId="0" borderId="0" xfId="0" applyFont="1" applyBorder="1" applyAlignment="1">
      <alignment horizontal="right"/>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32" fillId="0" borderId="4" xfId="0" applyFont="1" applyFill="1" applyBorder="1" applyAlignment="1">
      <alignment vertical="center" wrapText="1"/>
    </xf>
    <xf numFmtId="174" fontId="32" fillId="0" borderId="4" xfId="0" applyNumberFormat="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0" fontId="32" fillId="0" borderId="4" xfId="0" applyFont="1" applyBorder="1" applyAlignment="1">
      <alignment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0" fontId="10" fillId="0" borderId="0" xfId="37" applyNumberFormat="1" applyFont="1" applyFill="1" applyAlignment="1" applyProtection="1">
      <alignment horizontal="justify" vertical="center" wrapText="1"/>
    </xf>
    <xf numFmtId="0" fontId="10" fillId="0" borderId="0" xfId="36" applyFont="1" applyFill="1" applyAlignment="1" applyProtection="1">
      <alignment horizontal="left" vertical="center" wrapText="1"/>
    </xf>
    <xf numFmtId="0" fontId="32" fillId="0" borderId="4" xfId="0" applyFont="1" applyBorder="1"/>
    <xf numFmtId="165" fontId="32" fillId="0" borderId="4" xfId="0" applyNumberFormat="1" applyFont="1" applyBorder="1"/>
    <xf numFmtId="0" fontId="32" fillId="0" borderId="0" xfId="0" applyFont="1" applyAlignment="1">
      <alignment horizontal="left" vertical="center" wrapText="1"/>
    </xf>
    <xf numFmtId="0" fontId="32" fillId="0" borderId="4" xfId="0" applyFont="1" applyBorder="1" applyAlignment="1">
      <alignment horizontal="center" vertical="center"/>
    </xf>
    <xf numFmtId="0" fontId="31" fillId="0" borderId="4" xfId="0" applyFont="1" applyBorder="1"/>
    <xf numFmtId="165" fontId="31" fillId="0" borderId="4" xfId="38" applyNumberFormat="1" applyFont="1" applyBorder="1"/>
    <xf numFmtId="173" fontId="31" fillId="0" borderId="4" xfId="0" applyNumberFormat="1"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13" xfId="0" applyFont="1" applyBorder="1" applyAlignment="1">
      <alignment horizontal="center" vertical="center"/>
    </xf>
    <xf numFmtId="0" fontId="32" fillId="0" borderId="9" xfId="0" applyFont="1" applyBorder="1" applyAlignment="1">
      <alignment horizontal="center" vertical="center"/>
    </xf>
    <xf numFmtId="43" fontId="32" fillId="0" borderId="4" xfId="1" applyFont="1" applyBorder="1"/>
    <xf numFmtId="0" fontId="74" fillId="0" borderId="4" xfId="36" applyFont="1" applyFill="1" applyBorder="1" applyAlignment="1" applyProtection="1">
      <alignment horizontal="justify" vertical="top" wrapText="1"/>
    </xf>
    <xf numFmtId="0" fontId="74" fillId="0" borderId="4" xfId="36" applyFont="1" applyFill="1" applyBorder="1" applyAlignment="1" applyProtection="1">
      <alignment horizontal="center" vertical="center" wrapText="1"/>
    </xf>
    <xf numFmtId="0" fontId="73" fillId="39" borderId="4" xfId="36" applyFont="1" applyFill="1" applyBorder="1" applyAlignment="1" applyProtection="1">
      <alignment horizontal="center" vertical="center" wrapText="1"/>
    </xf>
    <xf numFmtId="0" fontId="74" fillId="0" borderId="0" xfId="36" applyFont="1" applyFill="1" applyAlignment="1" applyProtection="1">
      <alignment horizontal="justify"/>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1" fillId="0" borderId="4" xfId="0" applyFont="1" applyBorder="1" applyAlignment="1">
      <alignment horizontal="center" vertical="top" wrapText="1"/>
    </xf>
    <xf numFmtId="0" fontId="32" fillId="0" borderId="0" xfId="0" applyFont="1" applyAlignment="1">
      <alignment horizontal="justify"/>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81"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2" fillId="3" borderId="4" xfId="0" applyFont="1" applyFill="1" applyBorder="1" applyAlignment="1">
      <alignment horizontal="center" wrapText="1"/>
    </xf>
    <xf numFmtId="0" fontId="74" fillId="0" borderId="4" xfId="36" applyFont="1" applyFill="1" applyBorder="1" applyAlignment="1" applyProtection="1">
      <alignment horizontal="justify" wrapText="1"/>
    </xf>
    <xf numFmtId="0" fontId="74" fillId="0" borderId="4" xfId="36" applyFont="1" applyFill="1" applyBorder="1" applyAlignment="1" applyProtection="1">
      <alignment wrapText="1"/>
    </xf>
    <xf numFmtId="0" fontId="73" fillId="41" borderId="4" xfId="36" applyFont="1" applyFill="1" applyBorder="1" applyAlignment="1" applyProtection="1">
      <alignment horizontal="left" vertical="center"/>
    </xf>
    <xf numFmtId="0" fontId="73" fillId="3" borderId="4" xfId="36" applyFont="1" applyFill="1" applyBorder="1" applyAlignment="1" applyProtection="1">
      <alignment horizontal="center" vertical="top" wrapText="1"/>
    </xf>
    <xf numFmtId="0" fontId="73" fillId="0" borderId="0" xfId="36" applyFont="1" applyFill="1" applyBorder="1" applyAlignment="1" applyProtection="1">
      <alignment horizontal="center"/>
    </xf>
    <xf numFmtId="0" fontId="73" fillId="41" borderId="13" xfId="36" applyFont="1" applyFill="1" applyBorder="1" applyAlignment="1" applyProtection="1">
      <alignment horizontal="left" vertical="center"/>
    </xf>
    <xf numFmtId="0" fontId="73" fillId="41" borderId="14" xfId="36" applyFont="1" applyFill="1" applyBorder="1" applyAlignment="1" applyProtection="1">
      <alignment horizontal="left" vertical="center"/>
    </xf>
    <xf numFmtId="0" fontId="73" fillId="41" borderId="9" xfId="36" applyFont="1" applyFill="1" applyBorder="1" applyAlignment="1" applyProtection="1">
      <alignment horizontal="left" vertical="center"/>
    </xf>
    <xf numFmtId="172" fontId="73" fillId="41" borderId="13" xfId="36" applyNumberFormat="1" applyFont="1" applyFill="1" applyBorder="1" applyAlignment="1" applyProtection="1">
      <alignment horizontal="center" vertical="center"/>
    </xf>
    <xf numFmtId="172" fontId="73" fillId="41" borderId="9" xfId="36" applyNumberFormat="1"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10" fillId="0" borderId="4" xfId="36" applyFont="1" applyFill="1" applyBorder="1" applyProtection="1"/>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74" fillId="0" borderId="4" xfId="36" applyFont="1" applyFill="1" applyBorder="1" applyProtection="1"/>
    <xf numFmtId="0" fontId="74" fillId="0" borderId="13" xfId="36" applyFont="1" applyFill="1" applyBorder="1" applyProtection="1"/>
    <xf numFmtId="0" fontId="74" fillId="0" borderId="9" xfId="36" applyFont="1" applyFill="1" applyBorder="1" applyProtection="1"/>
    <xf numFmtId="172" fontId="73" fillId="41" borderId="4" xfId="36" applyNumberFormat="1" applyFont="1" applyFill="1" applyBorder="1" applyAlignment="1" applyProtection="1">
      <alignment horizontal="center"/>
    </xf>
    <xf numFmtId="0" fontId="73" fillId="41" borderId="13" xfId="36" applyFont="1" applyFill="1" applyBorder="1" applyAlignment="1" applyProtection="1">
      <alignment horizontal="center" vertical="center" wrapText="1"/>
    </xf>
    <xf numFmtId="0" fontId="73" fillId="41" borderId="14" xfId="36" applyFont="1" applyFill="1" applyBorder="1" applyAlignment="1" applyProtection="1">
      <alignment horizontal="center" vertical="center" wrapText="1"/>
    </xf>
    <xf numFmtId="0" fontId="73" fillId="41" borderId="9" xfId="36" applyFont="1" applyFill="1" applyBorder="1" applyAlignment="1" applyProtection="1">
      <alignment horizontal="center" vertical="center" wrapText="1"/>
    </xf>
    <xf numFmtId="0" fontId="73" fillId="41" borderId="4" xfId="36" applyFont="1" applyFill="1" applyBorder="1" applyAlignment="1" applyProtection="1">
      <alignment horizontal="center" vertical="center"/>
    </xf>
    <xf numFmtId="0" fontId="73" fillId="0" borderId="4" xfId="36" applyFont="1" applyFill="1" applyBorder="1" applyAlignment="1" applyProtection="1">
      <alignment horizontal="justify" vertical="top" wrapText="1"/>
    </xf>
    <xf numFmtId="0" fontId="73" fillId="0" borderId="10" xfId="36" applyFont="1" applyFill="1" applyBorder="1" applyAlignment="1" applyProtection="1">
      <alignment horizontal="left" vertical="top" wrapText="1"/>
    </xf>
    <xf numFmtId="0" fontId="73"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31" fillId="0" borderId="4" xfId="0" applyFont="1" applyBorder="1" applyAlignment="1">
      <alignment horizontal="left" wrapText="1"/>
    </xf>
    <xf numFmtId="0" fontId="73" fillId="39" borderId="13" xfId="36" applyFont="1" applyFill="1" applyBorder="1" applyAlignment="1" applyProtection="1">
      <alignment horizontal="left" vertical="top" wrapText="1"/>
    </xf>
    <xf numFmtId="0" fontId="73" fillId="39" borderId="14"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74" fillId="0" borderId="13" xfId="36" applyFont="1" applyFill="1" applyBorder="1" applyAlignment="1" applyProtection="1">
      <alignment horizontal="left" vertical="top" wrapText="1"/>
    </xf>
    <xf numFmtId="0" fontId="74" fillId="0" borderId="14" xfId="36" applyFont="1" applyFill="1" applyBorder="1" applyAlignment="1" applyProtection="1">
      <alignment horizontal="left" vertical="top" wrapText="1"/>
    </xf>
    <xf numFmtId="0" fontId="74" fillId="0" borderId="9" xfId="36" applyFont="1" applyFill="1" applyBorder="1" applyAlignment="1" applyProtection="1">
      <alignment horizontal="left" vertical="top" wrapText="1"/>
    </xf>
    <xf numFmtId="0" fontId="73" fillId="0" borderId="13" xfId="36" applyFont="1" applyFill="1" applyBorder="1" applyAlignment="1" applyProtection="1">
      <alignment horizontal="left" vertical="top" wrapText="1"/>
    </xf>
    <xf numFmtId="0" fontId="73" fillId="0" borderId="9" xfId="36" applyFont="1" applyFill="1" applyBorder="1" applyAlignment="1" applyProtection="1">
      <alignment horizontal="left" vertical="top" wrapText="1"/>
    </xf>
    <xf numFmtId="0" fontId="73" fillId="0" borderId="13" xfId="36" applyFont="1" applyFill="1" applyBorder="1" applyAlignment="1" applyProtection="1">
      <alignment horizontal="center" vertical="top" wrapText="1"/>
    </xf>
    <xf numFmtId="0" fontId="73" fillId="0" borderId="9" xfId="36" applyFont="1" applyFill="1" applyBorder="1" applyAlignment="1" applyProtection="1">
      <alignment horizontal="center" vertical="top" wrapText="1"/>
    </xf>
    <xf numFmtId="0" fontId="73" fillId="0" borderId="14" xfId="36" applyFont="1" applyFill="1" applyBorder="1" applyAlignment="1" applyProtection="1">
      <alignment horizontal="left" vertical="top" wrapText="1"/>
    </xf>
    <xf numFmtId="0" fontId="73" fillId="0" borderId="0" xfId="36" applyFont="1" applyFill="1" applyAlignment="1" applyProtection="1">
      <alignment horizontal="justify"/>
    </xf>
    <xf numFmtId="0" fontId="74" fillId="0" borderId="13" xfId="36" applyFont="1" applyFill="1" applyBorder="1" applyAlignment="1" applyProtection="1">
      <alignment horizontal="left" vertical="center" wrapText="1"/>
    </xf>
    <xf numFmtId="0" fontId="74" fillId="0" borderId="9" xfId="36" applyFont="1" applyFill="1" applyBorder="1" applyAlignment="1" applyProtection="1">
      <alignment horizontal="left" vertical="center"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3" fillId="0" borderId="0" xfId="0" applyFont="1" applyAlignment="1">
      <alignment horizontal="center"/>
    </xf>
    <xf numFmtId="0" fontId="387" fillId="0" borderId="0" xfId="0" applyFont="1" applyAlignment="1">
      <alignment horizontal="right" vertical="top"/>
    </xf>
    <xf numFmtId="0" fontId="388" fillId="0" borderId="0" xfId="27" applyNumberFormat="1" applyFont="1" applyFill="1" applyBorder="1" applyAlignment="1" applyProtection="1">
      <alignment horizontal="center" vertical="center"/>
    </xf>
    <xf numFmtId="0" fontId="45" fillId="0" borderId="0" xfId="26" applyFont="1" applyFill="1" applyAlignment="1">
      <alignment horizontal="right" vertical="center"/>
    </xf>
    <xf numFmtId="171" fontId="25" fillId="0" borderId="11" xfId="27" applyNumberFormat="1" applyFont="1" applyFill="1" applyBorder="1" applyAlignment="1" applyProtection="1">
      <alignment horizontal="center" vertical="center" wrapText="1"/>
    </xf>
    <xf numFmtId="0" fontId="25" fillId="0" borderId="110"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1" fillId="0" borderId="107" xfId="27" applyNumberFormat="1" applyFont="1" applyFill="1" applyBorder="1" applyAlignment="1" applyProtection="1">
      <alignment horizontal="center" vertical="center" wrapText="1"/>
    </xf>
    <xf numFmtId="171" fontId="41" fillId="0" borderId="108"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8" xfId="27" applyNumberFormat="1" applyFont="1" applyFill="1" applyBorder="1" applyAlignment="1" applyProtection="1">
      <alignment horizontal="center" vertical="center" wrapText="1"/>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171" fontId="25" fillId="0" borderId="109" xfId="27" applyNumberFormat="1" applyFont="1" applyFill="1" applyBorder="1" applyAlignment="1" applyProtection="1">
      <alignment horizontal="center" vertical="center" wrapText="1"/>
    </xf>
    <xf numFmtId="171" fontId="25" fillId="0" borderId="17" xfId="27" applyNumberFormat="1" applyFont="1" applyFill="1" applyBorder="1" applyAlignment="1" applyProtection="1">
      <alignment horizontal="center" vertical="center" wrapText="1"/>
    </xf>
    <xf numFmtId="0" fontId="39" fillId="0" borderId="0" xfId="27" applyNumberFormat="1" applyFont="1" applyFill="1" applyBorder="1" applyAlignment="1" applyProtection="1">
      <alignment horizontal="center" vertical="center"/>
    </xf>
    <xf numFmtId="0" fontId="52" fillId="0" borderId="110" xfId="26" applyFont="1" applyBorder="1" applyAlignment="1">
      <alignment horizontal="center" vertical="center"/>
    </xf>
    <xf numFmtId="0" fontId="52" fillId="0" borderId="18" xfId="26" applyFont="1" applyBorder="1" applyAlignment="1">
      <alignment horizontal="center" vertical="center"/>
    </xf>
    <xf numFmtId="0" fontId="42" fillId="0" borderId="109" xfId="26" applyFont="1" applyBorder="1" applyAlignment="1">
      <alignment horizontal="center" vertical="center" wrapText="1"/>
    </xf>
    <xf numFmtId="0" fontId="42" fillId="0" borderId="17" xfId="26" applyFont="1" applyBorder="1" applyAlignment="1">
      <alignment horizontal="center" vertical="center" wrapText="1"/>
    </xf>
    <xf numFmtId="0" fontId="52" fillId="0" borderId="106" xfId="26" applyFont="1" applyBorder="1" applyAlignment="1">
      <alignment horizontal="center"/>
    </xf>
    <xf numFmtId="0" fontId="52" fillId="0" borderId="107" xfId="26" applyFont="1" applyBorder="1" applyAlignment="1">
      <alignment horizontal="center"/>
    </xf>
    <xf numFmtId="0" fontId="52" fillId="0" borderId="108" xfId="26" applyFont="1" applyBorder="1" applyAlignment="1">
      <alignment horizontal="center"/>
    </xf>
    <xf numFmtId="0" fontId="52" fillId="0" borderId="98" xfId="26" applyFont="1" applyBorder="1" applyAlignment="1">
      <alignment horizontal="center"/>
    </xf>
    <xf numFmtId="0" fontId="52" fillId="0" borderId="15" xfId="26" applyFont="1" applyBorder="1" applyAlignment="1">
      <alignment horizontal="center"/>
    </xf>
    <xf numFmtId="0" fontId="52" fillId="0" borderId="8" xfId="26" applyFont="1" applyBorder="1" applyAlignment="1">
      <alignment horizontal="center"/>
    </xf>
    <xf numFmtId="0" fontId="52" fillId="0" borderId="106" xfId="26" applyFont="1" applyBorder="1" applyAlignment="1">
      <alignment horizontal="center" vertical="center"/>
    </xf>
    <xf numFmtId="0" fontId="52" fillId="0" borderId="107" xfId="26" applyFont="1" applyBorder="1" applyAlignment="1">
      <alignment horizontal="center" vertical="center"/>
    </xf>
    <xf numFmtId="0" fontId="52" fillId="0" borderId="108" xfId="26" applyFont="1" applyBorder="1" applyAlignment="1">
      <alignment horizontal="center" vertical="center"/>
    </xf>
  </cellXfs>
  <cellStyles count="58137">
    <cellStyle name="          _x000d_&#10;shell=progman.exe_x000d_&#10;m" xfId="39"/>
    <cellStyle name=" _x0007_LÓ_x0018_ÄþÍN^NuNVþˆHÁ_x0001__x0018_(n" xfId="40"/>
    <cellStyle name=" Task]_x000d_&#10;TaskName=Scan At_x000d_&#10;TaskID=3_x000d_&#10;WorkstationName=SmarTone_x000d_&#10;LastExecuted=0_x000d_&#10;LastSt" xfId="41"/>
    <cellStyle name="&#10;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10;NA_x000d_&#10;"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10;Comment=The open=/f lines load custom functions into the Paste Function list._x000d_&#10;Maximized=2_x000d_&#10;Basics=1_x000d_&#10;A" xfId="56825"/>
    <cellStyle name="oft Excel]_x000d_&#10;Comment=The open=/f lines load custom functions into the Paste Function list._x000d_&#10;Maximized=3_x000d_&#10;Basics=1_x000d_&#10;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10;spooler=yes_x000d_&#10;load=_x000d_&#10;Beep=yes_x000d_&#10;NullPort=None_x000d_&#10;BorderWidth=3_x000d_&#10;CursorBlinkRate=1200_x000d_&#10;DoubleClickSpeed=452_x000d_&#10;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4.xml"/><Relationship Id="rId47" Type="http://schemas.openxmlformats.org/officeDocument/2006/relationships/externalLink" Target="externalLinks/externalLink9.xml"/><Relationship Id="rId63" Type="http://schemas.openxmlformats.org/officeDocument/2006/relationships/externalLink" Target="externalLinks/externalLink25.xml"/><Relationship Id="rId68" Type="http://schemas.openxmlformats.org/officeDocument/2006/relationships/externalLink" Target="externalLinks/externalLink30.xml"/><Relationship Id="rId84" Type="http://schemas.openxmlformats.org/officeDocument/2006/relationships/externalLink" Target="externalLinks/externalLink46.xml"/><Relationship Id="rId89" Type="http://schemas.openxmlformats.org/officeDocument/2006/relationships/externalLink" Target="externalLinks/externalLink5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tyles" Target="style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externalLink" Target="externalLinks/externalLink7.xml"/><Relationship Id="rId53" Type="http://schemas.openxmlformats.org/officeDocument/2006/relationships/externalLink" Target="externalLinks/externalLink15.xml"/><Relationship Id="rId58" Type="http://schemas.openxmlformats.org/officeDocument/2006/relationships/externalLink" Target="externalLinks/externalLink20.xml"/><Relationship Id="rId66" Type="http://schemas.openxmlformats.org/officeDocument/2006/relationships/externalLink" Target="externalLinks/externalLink28.xml"/><Relationship Id="rId74" Type="http://schemas.openxmlformats.org/officeDocument/2006/relationships/externalLink" Target="externalLinks/externalLink36.xml"/><Relationship Id="rId79" Type="http://schemas.openxmlformats.org/officeDocument/2006/relationships/externalLink" Target="externalLinks/externalLink41.xml"/><Relationship Id="rId87" Type="http://schemas.openxmlformats.org/officeDocument/2006/relationships/externalLink" Target="externalLinks/externalLink49.xml"/><Relationship Id="rId102" Type="http://schemas.openxmlformats.org/officeDocument/2006/relationships/externalLink" Target="externalLinks/externalLink64.xml"/><Relationship Id="rId5" Type="http://schemas.openxmlformats.org/officeDocument/2006/relationships/worksheet" Target="worksheets/sheet5.xml"/><Relationship Id="rId61" Type="http://schemas.openxmlformats.org/officeDocument/2006/relationships/externalLink" Target="externalLinks/externalLink23.xml"/><Relationship Id="rId82" Type="http://schemas.openxmlformats.org/officeDocument/2006/relationships/externalLink" Target="externalLinks/externalLink44.xml"/><Relationship Id="rId90" Type="http://schemas.openxmlformats.org/officeDocument/2006/relationships/externalLink" Target="externalLinks/externalLink52.xml"/><Relationship Id="rId95" Type="http://schemas.openxmlformats.org/officeDocument/2006/relationships/externalLink" Target="externalLinks/externalLink57.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5.xml"/><Relationship Id="rId48" Type="http://schemas.openxmlformats.org/officeDocument/2006/relationships/externalLink" Target="externalLinks/externalLink10.xml"/><Relationship Id="rId56" Type="http://schemas.openxmlformats.org/officeDocument/2006/relationships/externalLink" Target="externalLinks/externalLink18.xml"/><Relationship Id="rId64" Type="http://schemas.openxmlformats.org/officeDocument/2006/relationships/externalLink" Target="externalLinks/externalLink26.xml"/><Relationship Id="rId69" Type="http://schemas.openxmlformats.org/officeDocument/2006/relationships/externalLink" Target="externalLinks/externalLink31.xml"/><Relationship Id="rId77" Type="http://schemas.openxmlformats.org/officeDocument/2006/relationships/externalLink" Target="externalLinks/externalLink39.xml"/><Relationship Id="rId100" Type="http://schemas.openxmlformats.org/officeDocument/2006/relationships/externalLink" Target="externalLinks/externalLink62.xml"/><Relationship Id="rId105" Type="http://schemas.openxmlformats.org/officeDocument/2006/relationships/externalLink" Target="externalLinks/externalLink67.xml"/><Relationship Id="rId8" Type="http://schemas.openxmlformats.org/officeDocument/2006/relationships/worksheet" Target="worksheets/sheet8.xml"/><Relationship Id="rId51" Type="http://schemas.openxmlformats.org/officeDocument/2006/relationships/externalLink" Target="externalLinks/externalLink13.xml"/><Relationship Id="rId72" Type="http://schemas.openxmlformats.org/officeDocument/2006/relationships/externalLink" Target="externalLinks/externalLink34.xml"/><Relationship Id="rId80" Type="http://schemas.openxmlformats.org/officeDocument/2006/relationships/externalLink" Target="externalLinks/externalLink42.xml"/><Relationship Id="rId85" Type="http://schemas.openxmlformats.org/officeDocument/2006/relationships/externalLink" Target="externalLinks/externalLink47.xml"/><Relationship Id="rId93" Type="http://schemas.openxmlformats.org/officeDocument/2006/relationships/externalLink" Target="externalLinks/externalLink55.xml"/><Relationship Id="rId98" Type="http://schemas.openxmlformats.org/officeDocument/2006/relationships/externalLink" Target="externalLinks/externalLink60.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8.xml"/><Relationship Id="rId59" Type="http://schemas.openxmlformats.org/officeDocument/2006/relationships/externalLink" Target="externalLinks/externalLink21.xml"/><Relationship Id="rId67" Type="http://schemas.openxmlformats.org/officeDocument/2006/relationships/externalLink" Target="externalLinks/externalLink29.xml"/><Relationship Id="rId103" Type="http://schemas.openxmlformats.org/officeDocument/2006/relationships/externalLink" Target="externalLinks/externalLink65.xml"/><Relationship Id="rId108"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externalLink" Target="externalLinks/externalLink3.xml"/><Relationship Id="rId54" Type="http://schemas.openxmlformats.org/officeDocument/2006/relationships/externalLink" Target="externalLinks/externalLink16.xml"/><Relationship Id="rId62" Type="http://schemas.openxmlformats.org/officeDocument/2006/relationships/externalLink" Target="externalLinks/externalLink24.xml"/><Relationship Id="rId70" Type="http://schemas.openxmlformats.org/officeDocument/2006/relationships/externalLink" Target="externalLinks/externalLink32.xml"/><Relationship Id="rId75" Type="http://schemas.openxmlformats.org/officeDocument/2006/relationships/externalLink" Target="externalLinks/externalLink37.xml"/><Relationship Id="rId83" Type="http://schemas.openxmlformats.org/officeDocument/2006/relationships/externalLink" Target="externalLinks/externalLink45.xml"/><Relationship Id="rId88" Type="http://schemas.openxmlformats.org/officeDocument/2006/relationships/externalLink" Target="externalLinks/externalLink50.xml"/><Relationship Id="rId91" Type="http://schemas.openxmlformats.org/officeDocument/2006/relationships/externalLink" Target="externalLinks/externalLink53.xml"/><Relationship Id="rId96" Type="http://schemas.openxmlformats.org/officeDocument/2006/relationships/externalLink" Target="externalLinks/externalLink58.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1.xml"/><Relationship Id="rId57" Type="http://schemas.openxmlformats.org/officeDocument/2006/relationships/externalLink" Target="externalLinks/externalLink19.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6.xml"/><Relationship Id="rId52" Type="http://schemas.openxmlformats.org/officeDocument/2006/relationships/externalLink" Target="externalLinks/externalLink14.xml"/><Relationship Id="rId60" Type="http://schemas.openxmlformats.org/officeDocument/2006/relationships/externalLink" Target="externalLinks/externalLink22.xml"/><Relationship Id="rId65" Type="http://schemas.openxmlformats.org/officeDocument/2006/relationships/externalLink" Target="externalLinks/externalLink27.xml"/><Relationship Id="rId73" Type="http://schemas.openxmlformats.org/officeDocument/2006/relationships/externalLink" Target="externalLinks/externalLink35.xml"/><Relationship Id="rId78" Type="http://schemas.openxmlformats.org/officeDocument/2006/relationships/externalLink" Target="externalLinks/externalLink40.xml"/><Relationship Id="rId81" Type="http://schemas.openxmlformats.org/officeDocument/2006/relationships/externalLink" Target="externalLinks/externalLink43.xml"/><Relationship Id="rId86" Type="http://schemas.openxmlformats.org/officeDocument/2006/relationships/externalLink" Target="externalLinks/externalLink48.xml"/><Relationship Id="rId94" Type="http://schemas.openxmlformats.org/officeDocument/2006/relationships/externalLink" Target="externalLinks/externalLink56.xml"/><Relationship Id="rId99" Type="http://schemas.openxmlformats.org/officeDocument/2006/relationships/externalLink" Target="externalLinks/externalLink61.xml"/><Relationship Id="rId101" Type="http://schemas.openxmlformats.org/officeDocument/2006/relationships/externalLink" Target="externalLinks/externalLink6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xml"/><Relationship Id="rId109" Type="http://schemas.openxmlformats.org/officeDocument/2006/relationships/calcChain" Target="calcChain.xml"/><Relationship Id="rId34" Type="http://schemas.openxmlformats.org/officeDocument/2006/relationships/worksheet" Target="worksheets/sheet34.xml"/><Relationship Id="rId50" Type="http://schemas.openxmlformats.org/officeDocument/2006/relationships/externalLink" Target="externalLinks/externalLink12.xml"/><Relationship Id="rId55" Type="http://schemas.openxmlformats.org/officeDocument/2006/relationships/externalLink" Target="externalLinks/externalLink17.xml"/><Relationship Id="rId76" Type="http://schemas.openxmlformats.org/officeDocument/2006/relationships/externalLink" Target="externalLinks/externalLink38.xml"/><Relationship Id="rId97" Type="http://schemas.openxmlformats.org/officeDocument/2006/relationships/externalLink" Target="externalLinks/externalLink59.xml"/><Relationship Id="rId104" Type="http://schemas.openxmlformats.org/officeDocument/2006/relationships/externalLink" Target="externalLinks/externalLink66.xml"/><Relationship Id="rId7" Type="http://schemas.openxmlformats.org/officeDocument/2006/relationships/worksheet" Target="worksheets/sheet7.xml"/><Relationship Id="rId71" Type="http://schemas.openxmlformats.org/officeDocument/2006/relationships/externalLink" Target="externalLinks/externalLink33.xml"/><Relationship Id="rId92" Type="http://schemas.openxmlformats.org/officeDocument/2006/relationships/externalLink" Target="externalLinks/externalLink5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457200" y="4343400"/>
          <a:ext cx="4876800" cy="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ActFEB 2007, FcstFEB 2007, PYFEB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ActFEB 2007</v>
          </cell>
          <cell r="C16" t="str">
            <v>FcstFEB 2007</v>
          </cell>
          <cell r="D16" t="str">
            <v>PYFEB 2006</v>
          </cell>
          <cell r="E16" t="str">
            <v>B/(W) Act to Fcst</v>
          </cell>
          <cell r="F16" t="str">
            <v>B/(W) Act to PY</v>
          </cell>
          <cell r="G16" t="str">
            <v>ActYTD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cell>
        </row>
        <row r="2">
          <cell r="J2" t="str">
            <v>CC</v>
          </cell>
          <cell r="N2" t="str">
            <v>Adj YTD Bal - R3</v>
          </cell>
        </row>
        <row r="3">
          <cell r="J3" t="str">
            <v/>
          </cell>
        </row>
        <row r="4">
          <cell r="J4" t="str">
            <v/>
          </cell>
        </row>
        <row r="5">
          <cell r="J5" t="str">
            <v/>
          </cell>
        </row>
        <row r="6">
          <cell r="J6" t="str">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cell>
          <cell r="N11" t="str">
            <v/>
          </cell>
        </row>
        <row r="12">
          <cell r="J12" t="str">
            <v>BA 02</v>
          </cell>
          <cell r="N12" t="str">
            <v/>
          </cell>
        </row>
        <row r="13">
          <cell r="J13" t="str">
            <v>BA 03</v>
          </cell>
          <cell r="N13" t="str">
            <v/>
          </cell>
        </row>
        <row r="14">
          <cell r="J14" t="str">
            <v>BA 17</v>
          </cell>
          <cell r="N14" t="str">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cell>
          <cell r="N26" t="str">
            <v/>
          </cell>
        </row>
        <row r="27">
          <cell r="J27" t="str">
            <v/>
          </cell>
          <cell r="N27" t="str">
            <v/>
          </cell>
        </row>
        <row r="28">
          <cell r="J28" t="str">
            <v>BA 50</v>
          </cell>
          <cell r="N28">
            <v>380766.13</v>
          </cell>
        </row>
        <row r="29">
          <cell r="J29" t="str">
            <v>BA 50</v>
          </cell>
          <cell r="N29">
            <v>68722686.989999995</v>
          </cell>
        </row>
        <row r="30">
          <cell r="J30" t="str">
            <v>BA 50</v>
          </cell>
          <cell r="N30" t="str">
            <v/>
          </cell>
        </row>
        <row r="31">
          <cell r="J31" t="str">
            <v/>
          </cell>
          <cell r="N31" t="str">
            <v/>
          </cell>
        </row>
        <row r="32">
          <cell r="J32" t="str">
            <v>BA 50</v>
          </cell>
          <cell r="N32">
            <v>-3791609.57</v>
          </cell>
        </row>
        <row r="33">
          <cell r="J33" t="str">
            <v>BA 30</v>
          </cell>
          <cell r="N33">
            <v>0</v>
          </cell>
        </row>
        <row r="34">
          <cell r="J34" t="str">
            <v/>
          </cell>
          <cell r="N34" t="str">
            <v/>
          </cell>
        </row>
        <row r="35">
          <cell r="J35" t="str">
            <v>BA 32</v>
          </cell>
          <cell r="N35" t="str">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cell>
          <cell r="N57" t="str">
            <v/>
          </cell>
        </row>
        <row r="58">
          <cell r="J58" t="str">
            <v>BA 50</v>
          </cell>
          <cell r="N58">
            <v>234137.23</v>
          </cell>
        </row>
        <row r="59">
          <cell r="J59" t="str">
            <v>BA 50</v>
          </cell>
          <cell r="N59" t="str">
            <v/>
          </cell>
        </row>
        <row r="60">
          <cell r="J60" t="str">
            <v/>
          </cell>
          <cell r="N60" t="str">
            <v/>
          </cell>
        </row>
        <row r="61">
          <cell r="J61" t="str">
            <v/>
          </cell>
          <cell r="N61" t="str">
            <v/>
          </cell>
        </row>
        <row r="62">
          <cell r="J62" t="str">
            <v>BA 22</v>
          </cell>
          <cell r="N62" t="str">
            <v/>
          </cell>
        </row>
        <row r="63">
          <cell r="N63" t="str">
            <v/>
          </cell>
        </row>
        <row r="64">
          <cell r="J64" t="str">
            <v>BA 20</v>
          </cell>
          <cell r="N64">
            <v>33149459</v>
          </cell>
        </row>
        <row r="65">
          <cell r="J65" t="str">
            <v/>
          </cell>
          <cell r="N65" t="str">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cell>
          <cell r="N71" t="str">
            <v/>
          </cell>
        </row>
        <row r="72">
          <cell r="J72" t="str">
            <v>BA 21</v>
          </cell>
          <cell r="N72">
            <v>88969.93</v>
          </cell>
        </row>
        <row r="73">
          <cell r="J73" t="str">
            <v>BA 21</v>
          </cell>
          <cell r="N73">
            <v>8882254.1500000004</v>
          </cell>
        </row>
        <row r="74">
          <cell r="J74" t="str">
            <v/>
          </cell>
          <cell r="N74" t="str">
            <v/>
          </cell>
        </row>
        <row r="75">
          <cell r="J75" t="str">
            <v>BA 21</v>
          </cell>
          <cell r="N75">
            <v>2973275.89</v>
          </cell>
        </row>
        <row r="76">
          <cell r="J76" t="str">
            <v>BA 21</v>
          </cell>
          <cell r="N76">
            <v>462.18</v>
          </cell>
        </row>
        <row r="77">
          <cell r="J77" t="str">
            <v>BA 21</v>
          </cell>
          <cell r="N77">
            <v>1150185.76</v>
          </cell>
        </row>
        <row r="78">
          <cell r="J78" t="str">
            <v/>
          </cell>
          <cell r="N78" t="str">
            <v/>
          </cell>
        </row>
        <row r="79">
          <cell r="J79" t="str">
            <v>BA 23</v>
          </cell>
          <cell r="N79">
            <v>5441271</v>
          </cell>
        </row>
        <row r="80">
          <cell r="J80" t="str">
            <v>BL 01</v>
          </cell>
          <cell r="N80">
            <v>-5441271</v>
          </cell>
        </row>
        <row r="81">
          <cell r="J81" t="str">
            <v/>
          </cell>
          <cell r="N81" t="str">
            <v/>
          </cell>
        </row>
        <row r="82">
          <cell r="J82" t="str">
            <v>BA 20</v>
          </cell>
          <cell r="N82">
            <v>-3141933</v>
          </cell>
        </row>
        <row r="83">
          <cell r="J83" t="str">
            <v>BA 21</v>
          </cell>
          <cell r="N83">
            <v>-1543979.74</v>
          </cell>
        </row>
        <row r="84">
          <cell r="J84" t="str">
            <v/>
          </cell>
          <cell r="N84" t="str">
            <v/>
          </cell>
        </row>
        <row r="85">
          <cell r="J85" t="e">
            <v>#N/A</v>
          </cell>
          <cell r="N85" t="str">
            <v/>
          </cell>
        </row>
        <row r="86">
          <cell r="J86" t="e">
            <v>#N/A</v>
          </cell>
          <cell r="N86" t="str">
            <v/>
          </cell>
        </row>
        <row r="87">
          <cell r="J87" t="e">
            <v>#N/A</v>
          </cell>
          <cell r="N87" t="str">
            <v/>
          </cell>
        </row>
        <row r="88">
          <cell r="J88" t="str">
            <v/>
          </cell>
          <cell r="N88" t="str">
            <v/>
          </cell>
        </row>
        <row r="89">
          <cell r="J89" t="str">
            <v/>
          </cell>
          <cell r="N89" t="str">
            <v/>
          </cell>
        </row>
        <row r="90">
          <cell r="J90" t="str">
            <v>BA 30</v>
          </cell>
          <cell r="N90">
            <v>2013306.59</v>
          </cell>
        </row>
        <row r="91">
          <cell r="J91" t="str">
            <v/>
          </cell>
          <cell r="N91" t="str">
            <v/>
          </cell>
        </row>
        <row r="92">
          <cell r="J92" t="str">
            <v/>
          </cell>
          <cell r="N92" t="str">
            <v/>
          </cell>
        </row>
        <row r="93">
          <cell r="J93" t="str">
            <v>BA 10</v>
          </cell>
          <cell r="N93">
            <v>1809079.55</v>
          </cell>
        </row>
        <row r="94">
          <cell r="J94" t="str">
            <v/>
          </cell>
          <cell r="N94" t="str">
            <v/>
          </cell>
        </row>
        <row r="95">
          <cell r="J95" t="str">
            <v>BA 12</v>
          </cell>
          <cell r="N95">
            <v>92841109.620000005</v>
          </cell>
        </row>
        <row r="96">
          <cell r="J96" t="str">
            <v>BA 12</v>
          </cell>
          <cell r="N96">
            <v>300897.09999999998</v>
          </cell>
        </row>
        <row r="97">
          <cell r="J97" t="str">
            <v>BA 12</v>
          </cell>
          <cell r="N97">
            <v>192250</v>
          </cell>
        </row>
        <row r="98">
          <cell r="J98" t="str">
            <v/>
          </cell>
          <cell r="N98" t="str">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cell>
        </row>
        <row r="104">
          <cell r="J104" t="str">
            <v>BA 13</v>
          </cell>
          <cell r="N104">
            <v>4734443</v>
          </cell>
        </row>
        <row r="105">
          <cell r="J105" t="str">
            <v>BA 13</v>
          </cell>
          <cell r="N105">
            <v>305324</v>
          </cell>
        </row>
        <row r="106">
          <cell r="J106" t="str">
            <v>BA 11</v>
          </cell>
          <cell r="N106">
            <v>9829116</v>
          </cell>
        </row>
        <row r="107">
          <cell r="J107" t="str">
            <v/>
          </cell>
          <cell r="N107" t="str">
            <v/>
          </cell>
        </row>
        <row r="108">
          <cell r="J108" t="str">
            <v>BA 13</v>
          </cell>
          <cell r="N108">
            <v>20731534</v>
          </cell>
        </row>
        <row r="109">
          <cell r="J109" t="str">
            <v>BA 13</v>
          </cell>
          <cell r="N109">
            <v>176443</v>
          </cell>
        </row>
        <row r="110">
          <cell r="J110" t="str">
            <v/>
          </cell>
          <cell r="N110" t="str">
            <v/>
          </cell>
        </row>
        <row r="111">
          <cell r="J111" t="str">
            <v>BA 14</v>
          </cell>
          <cell r="N111">
            <v>4827468</v>
          </cell>
        </row>
        <row r="112">
          <cell r="J112" t="str">
            <v>BA 14</v>
          </cell>
          <cell r="N112">
            <v>60721</v>
          </cell>
        </row>
        <row r="113">
          <cell r="J113" t="str">
            <v>BA 15</v>
          </cell>
          <cell r="N113">
            <v>10678058</v>
          </cell>
        </row>
        <row r="114">
          <cell r="J114" t="str">
            <v/>
          </cell>
          <cell r="N114" t="str">
            <v/>
          </cell>
        </row>
        <row r="115">
          <cell r="J115" t="str">
            <v>BA 19</v>
          </cell>
          <cell r="N115" t="str">
            <v/>
          </cell>
        </row>
        <row r="116">
          <cell r="J116" t="str">
            <v>BA 19</v>
          </cell>
          <cell r="N116" t="str">
            <v/>
          </cell>
        </row>
        <row r="117">
          <cell r="J117" t="str">
            <v>BA 19</v>
          </cell>
          <cell r="N117" t="str">
            <v/>
          </cell>
        </row>
        <row r="118">
          <cell r="J118" t="str">
            <v>BA 19</v>
          </cell>
          <cell r="N118" t="str">
            <v/>
          </cell>
        </row>
        <row r="119">
          <cell r="J119" t="str">
            <v/>
          </cell>
          <cell r="N119" t="str">
            <v/>
          </cell>
        </row>
        <row r="120">
          <cell r="J120" t="str">
            <v/>
          </cell>
          <cell r="N120" t="str">
            <v/>
          </cell>
        </row>
        <row r="121">
          <cell r="J121" t="str">
            <v/>
          </cell>
          <cell r="N121" t="str">
            <v/>
          </cell>
        </row>
        <row r="122">
          <cell r="J122" t="str">
            <v/>
          </cell>
          <cell r="N122" t="str">
            <v/>
          </cell>
        </row>
        <row r="123">
          <cell r="J123" t="str">
            <v>BD 12</v>
          </cell>
          <cell r="N123">
            <v>-17745916</v>
          </cell>
        </row>
        <row r="124">
          <cell r="J124" t="str">
            <v>BD 12</v>
          </cell>
          <cell r="N124">
            <v>-159742.1</v>
          </cell>
        </row>
        <row r="125">
          <cell r="J125" t="str">
            <v>BD 12</v>
          </cell>
          <cell r="N125">
            <v>-122332</v>
          </cell>
        </row>
        <row r="126">
          <cell r="J126" t="str">
            <v/>
          </cell>
          <cell r="N126" t="str">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cell>
        </row>
        <row r="132">
          <cell r="J132" t="str">
            <v>BD 13</v>
          </cell>
          <cell r="N132">
            <v>-1454968</v>
          </cell>
        </row>
        <row r="133">
          <cell r="J133" t="str">
            <v>BD 13</v>
          </cell>
          <cell r="N133">
            <v>-113696</v>
          </cell>
        </row>
        <row r="134">
          <cell r="J134" t="str">
            <v>BD 11</v>
          </cell>
          <cell r="N134">
            <v>-6266518</v>
          </cell>
        </row>
        <row r="135">
          <cell r="J135" t="str">
            <v/>
          </cell>
          <cell r="N135" t="str">
            <v/>
          </cell>
        </row>
        <row r="136">
          <cell r="J136" t="str">
            <v>BD 13</v>
          </cell>
          <cell r="N136">
            <v>-12602280.800000001</v>
          </cell>
        </row>
        <row r="137">
          <cell r="J137" t="str">
            <v>BD 13</v>
          </cell>
          <cell r="N137">
            <v>-176443</v>
          </cell>
        </row>
        <row r="138">
          <cell r="J138" t="str">
            <v/>
          </cell>
          <cell r="N138" t="str">
            <v/>
          </cell>
        </row>
        <row r="139">
          <cell r="J139" t="str">
            <v>BD 14</v>
          </cell>
          <cell r="N139">
            <v>-2202724</v>
          </cell>
        </row>
        <row r="140">
          <cell r="J140" t="str">
            <v>BD 14</v>
          </cell>
          <cell r="N140">
            <v>-21072</v>
          </cell>
        </row>
        <row r="141">
          <cell r="J141" t="str">
            <v>BD 15</v>
          </cell>
          <cell r="N141">
            <v>-3542768</v>
          </cell>
        </row>
        <row r="142">
          <cell r="J142" t="str">
            <v/>
          </cell>
          <cell r="N142" t="str">
            <v/>
          </cell>
        </row>
        <row r="143">
          <cell r="J143" t="str">
            <v>BA 16</v>
          </cell>
          <cell r="N143" t="str">
            <v/>
          </cell>
        </row>
        <row r="144">
          <cell r="J144" t="str">
            <v/>
          </cell>
          <cell r="N144" t="str">
            <v/>
          </cell>
        </row>
        <row r="145">
          <cell r="J145" t="str">
            <v>BD 16</v>
          </cell>
          <cell r="N145" t="str">
            <v/>
          </cell>
        </row>
        <row r="146">
          <cell r="J146" t="str">
            <v/>
          </cell>
          <cell r="N146" t="str">
            <v/>
          </cell>
        </row>
        <row r="147">
          <cell r="J147" t="str">
            <v/>
          </cell>
          <cell r="N147" t="str">
            <v/>
          </cell>
        </row>
        <row r="148">
          <cell r="J148" t="str">
            <v>BA 31</v>
          </cell>
          <cell r="N148" t="str">
            <v/>
          </cell>
        </row>
        <row r="149">
          <cell r="J149" t="str">
            <v>BA 31</v>
          </cell>
          <cell r="N149">
            <v>28659.47</v>
          </cell>
        </row>
        <row r="150">
          <cell r="J150" t="str">
            <v>BA 31</v>
          </cell>
          <cell r="N150" t="str">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cell>
          <cell r="N158" t="str">
            <v/>
          </cell>
        </row>
        <row r="159">
          <cell r="J159" t="str">
            <v/>
          </cell>
          <cell r="N159" t="str">
            <v/>
          </cell>
        </row>
        <row r="160">
          <cell r="J160" t="str">
            <v/>
          </cell>
          <cell r="N160" t="str">
            <v/>
          </cell>
        </row>
        <row r="161">
          <cell r="J161" t="str">
            <v/>
          </cell>
          <cell r="N161" t="str">
            <v/>
          </cell>
        </row>
        <row r="162">
          <cell r="J162" t="str">
            <v>BL 01</v>
          </cell>
          <cell r="N162">
            <v>-40702.39</v>
          </cell>
        </row>
        <row r="163">
          <cell r="J163" t="str">
            <v>BL 01</v>
          </cell>
          <cell r="N163">
            <v>-7007203.6299999999</v>
          </cell>
        </row>
        <row r="164">
          <cell r="J164" t="str">
            <v>BL 01</v>
          </cell>
          <cell r="N164" t="str">
            <v/>
          </cell>
        </row>
        <row r="165">
          <cell r="J165" t="str">
            <v>BL 01</v>
          </cell>
          <cell r="N165">
            <v>-523064</v>
          </cell>
        </row>
        <row r="166">
          <cell r="J166" t="str">
            <v/>
          </cell>
          <cell r="N166" t="str">
            <v/>
          </cell>
        </row>
        <row r="167">
          <cell r="J167" t="str">
            <v>BA 19</v>
          </cell>
          <cell r="N167">
            <v>250000</v>
          </cell>
        </row>
        <row r="168">
          <cell r="J168" t="str">
            <v>BA 30</v>
          </cell>
          <cell r="N168">
            <v>2459202.44</v>
          </cell>
        </row>
        <row r="169">
          <cell r="J169" t="str">
            <v/>
          </cell>
          <cell r="N169" t="str">
            <v/>
          </cell>
        </row>
        <row r="170">
          <cell r="J170" t="str">
            <v>BL 01</v>
          </cell>
          <cell r="N170">
            <v>-1806087.48</v>
          </cell>
        </row>
        <row r="171">
          <cell r="J171" t="str">
            <v>BL 01</v>
          </cell>
          <cell r="N171" t="str">
            <v/>
          </cell>
        </row>
        <row r="172">
          <cell r="J172" t="str">
            <v>BL 10</v>
          </cell>
          <cell r="N172" t="str">
            <v/>
          </cell>
        </row>
        <row r="173">
          <cell r="J173" t="str">
            <v>BL 03</v>
          </cell>
          <cell r="N173">
            <v>-1399827</v>
          </cell>
        </row>
        <row r="174">
          <cell r="J174" t="str">
            <v>BL 11</v>
          </cell>
          <cell r="N174" t="str">
            <v/>
          </cell>
        </row>
        <row r="175">
          <cell r="J175" t="str">
            <v>BL 01</v>
          </cell>
          <cell r="N175" t="str">
            <v/>
          </cell>
        </row>
        <row r="176">
          <cell r="J176" t="str">
            <v>BL 01</v>
          </cell>
          <cell r="N176" t="str">
            <v/>
          </cell>
        </row>
        <row r="177">
          <cell r="J177" t="str">
            <v>BL 01</v>
          </cell>
          <cell r="N177" t="str">
            <v/>
          </cell>
        </row>
        <row r="178">
          <cell r="J178" t="str">
            <v>BL 01</v>
          </cell>
          <cell r="N178">
            <v>-610.34</v>
          </cell>
        </row>
        <row r="179">
          <cell r="J179" t="str">
            <v>BL 01</v>
          </cell>
          <cell r="N179">
            <v>-325617.26</v>
          </cell>
        </row>
        <row r="180">
          <cell r="J180" t="str">
            <v>BL 01</v>
          </cell>
          <cell r="N180">
            <v>-76370.509999999995</v>
          </cell>
        </row>
        <row r="181">
          <cell r="J181" t="str">
            <v/>
          </cell>
          <cell r="N181" t="str">
            <v/>
          </cell>
        </row>
        <row r="182">
          <cell r="J182">
            <v>0</v>
          </cell>
          <cell r="N182" t="str">
            <v/>
          </cell>
        </row>
        <row r="183">
          <cell r="J183">
            <v>0</v>
          </cell>
          <cell r="N183" t="str">
            <v/>
          </cell>
        </row>
        <row r="184">
          <cell r="J184" t="str">
            <v/>
          </cell>
          <cell r="N184" t="str">
            <v/>
          </cell>
        </row>
        <row r="185">
          <cell r="J185" t="str">
            <v>BL 01</v>
          </cell>
          <cell r="N185">
            <v>-2849277.34</v>
          </cell>
        </row>
        <row r="186">
          <cell r="J186" t="str">
            <v>BL 01</v>
          </cell>
          <cell r="N186">
            <v>-239700</v>
          </cell>
        </row>
        <row r="187">
          <cell r="J187" t="str">
            <v>BL 01</v>
          </cell>
          <cell r="N187">
            <v>-220763</v>
          </cell>
        </row>
        <row r="188">
          <cell r="J188" t="str">
            <v>BL 01</v>
          </cell>
          <cell r="N188" t="str">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cell>
        </row>
        <row r="194">
          <cell r="J194" t="str">
            <v>BL 01</v>
          </cell>
          <cell r="N194" t="str">
            <v/>
          </cell>
        </row>
        <row r="195">
          <cell r="J195" t="str">
            <v/>
          </cell>
          <cell r="N195" t="str">
            <v/>
          </cell>
        </row>
        <row r="196">
          <cell r="J196" t="str">
            <v/>
          </cell>
          <cell r="N196" t="str">
            <v/>
          </cell>
        </row>
        <row r="197">
          <cell r="J197" t="str">
            <v/>
          </cell>
          <cell r="N197" t="str">
            <v/>
          </cell>
        </row>
        <row r="198">
          <cell r="J198" t="str">
            <v>BL 01</v>
          </cell>
          <cell r="N198">
            <v>-704237</v>
          </cell>
        </row>
        <row r="199">
          <cell r="J199" t="str">
            <v>BL 01</v>
          </cell>
          <cell r="N199" t="str">
            <v/>
          </cell>
        </row>
        <row r="200">
          <cell r="J200" t="str">
            <v>BL 01</v>
          </cell>
          <cell r="N200" t="str">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cell>
          <cell r="N206" t="str">
            <v/>
          </cell>
        </row>
        <row r="207">
          <cell r="J207" t="str">
            <v>BL 12</v>
          </cell>
          <cell r="N207">
            <v>-1353253.63</v>
          </cell>
        </row>
        <row r="208">
          <cell r="J208" t="str">
            <v>BL 01</v>
          </cell>
          <cell r="N208" t="str">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cell>
          <cell r="N213" t="str">
            <v/>
          </cell>
        </row>
        <row r="214">
          <cell r="J214" t="str">
            <v>BL 01</v>
          </cell>
          <cell r="N214">
            <v>-4264750</v>
          </cell>
        </row>
        <row r="215">
          <cell r="J215" t="str">
            <v>BL 01</v>
          </cell>
          <cell r="N215" t="str">
            <v/>
          </cell>
        </row>
        <row r="216">
          <cell r="J216" t="str">
            <v>BL 01</v>
          </cell>
          <cell r="N216" t="str">
            <v/>
          </cell>
        </row>
        <row r="217">
          <cell r="J217" t="str">
            <v>BL 01</v>
          </cell>
          <cell r="N217">
            <v>-1560718.66</v>
          </cell>
        </row>
        <row r="218">
          <cell r="J218" t="str">
            <v>BL 01</v>
          </cell>
          <cell r="N218">
            <v>-1946975.49</v>
          </cell>
        </row>
        <row r="219">
          <cell r="J219" t="str">
            <v>BL 15</v>
          </cell>
          <cell r="N219">
            <v>-8456960</v>
          </cell>
        </row>
        <row r="220">
          <cell r="J220" t="str">
            <v>BL 01</v>
          </cell>
          <cell r="N220" t="str">
            <v/>
          </cell>
        </row>
        <row r="221">
          <cell r="J221" t="str">
            <v/>
          </cell>
          <cell r="N221" t="str">
            <v/>
          </cell>
        </row>
        <row r="222">
          <cell r="J222" t="str">
            <v>BL 01</v>
          </cell>
          <cell r="N222">
            <v>60535.75</v>
          </cell>
        </row>
        <row r="223">
          <cell r="J223" t="str">
            <v>BL 01</v>
          </cell>
          <cell r="N223">
            <v>1224.8699999999999</v>
          </cell>
        </row>
        <row r="224">
          <cell r="J224" t="str">
            <v>BL 01</v>
          </cell>
          <cell r="N224">
            <v>351</v>
          </cell>
        </row>
        <row r="225">
          <cell r="J225" t="str">
            <v/>
          </cell>
          <cell r="N225" t="str">
            <v/>
          </cell>
        </row>
        <row r="226">
          <cell r="J226" t="str">
            <v>BL 01</v>
          </cell>
          <cell r="N226">
            <v>-151716.74</v>
          </cell>
        </row>
        <row r="227">
          <cell r="J227" t="str">
            <v>BL 01</v>
          </cell>
          <cell r="N227">
            <v>0</v>
          </cell>
        </row>
        <row r="228">
          <cell r="J228" t="str">
            <v/>
          </cell>
          <cell r="N228" t="str">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cell>
        </row>
        <row r="237">
          <cell r="J237" t="str">
            <v>BL 01</v>
          </cell>
          <cell r="N237">
            <v>-0.25</v>
          </cell>
        </row>
        <row r="238">
          <cell r="J238" t="str">
            <v>BL 01</v>
          </cell>
          <cell r="N238" t="str">
            <v/>
          </cell>
        </row>
        <row r="239">
          <cell r="J239" t="str">
            <v/>
          </cell>
          <cell r="N239" t="str">
            <v/>
          </cell>
        </row>
        <row r="240">
          <cell r="J240" t="str">
            <v/>
          </cell>
          <cell r="N240" t="str">
            <v/>
          </cell>
        </row>
        <row r="241">
          <cell r="J241" t="str">
            <v>BL 17</v>
          </cell>
          <cell r="N241">
            <v>19085913.300000001</v>
          </cell>
        </row>
        <row r="242">
          <cell r="J242" t="str">
            <v>BL 04</v>
          </cell>
          <cell r="N242">
            <v>-12059728.289999999</v>
          </cell>
        </row>
        <row r="243">
          <cell r="J243" t="str">
            <v/>
          </cell>
          <cell r="N243" t="str">
            <v/>
          </cell>
        </row>
        <row r="244">
          <cell r="J244" t="str">
            <v/>
          </cell>
          <cell r="N244" t="str">
            <v/>
          </cell>
        </row>
        <row r="245">
          <cell r="J245" t="str">
            <v>BL 13</v>
          </cell>
          <cell r="N245">
            <v>-751732</v>
          </cell>
        </row>
        <row r="246">
          <cell r="J246" t="str">
            <v/>
          </cell>
          <cell r="N246" t="str">
            <v/>
          </cell>
        </row>
        <row r="247">
          <cell r="J247" t="str">
            <v>BL 40</v>
          </cell>
          <cell r="N247">
            <v>-43925590</v>
          </cell>
        </row>
        <row r="248">
          <cell r="J248" t="str">
            <v>BL 30</v>
          </cell>
          <cell r="N248">
            <v>-466240707.94</v>
          </cell>
        </row>
        <row r="249">
          <cell r="J249" t="str">
            <v/>
          </cell>
          <cell r="N249" t="str">
            <v/>
          </cell>
        </row>
        <row r="250">
          <cell r="J250" t="str">
            <v>BL 31</v>
          </cell>
          <cell r="N250">
            <v>-109852047.90000001</v>
          </cell>
        </row>
        <row r="251">
          <cell r="J251" t="str">
            <v>BL 31</v>
          </cell>
          <cell r="N251">
            <v>0.59</v>
          </cell>
        </row>
        <row r="252">
          <cell r="J252" t="str">
            <v>BL 30</v>
          </cell>
          <cell r="N252">
            <v>-78250116.379999995</v>
          </cell>
        </row>
        <row r="253">
          <cell r="J253" t="str">
            <v/>
          </cell>
          <cell r="N253" t="str">
            <v/>
          </cell>
        </row>
        <row r="254">
          <cell r="J254" t="str">
            <v/>
          </cell>
          <cell r="N254" t="str">
            <v/>
          </cell>
        </row>
        <row r="255">
          <cell r="J255" t="str">
            <v/>
          </cell>
          <cell r="N255" t="str">
            <v/>
          </cell>
        </row>
        <row r="256">
          <cell r="J256" t="str">
            <v>PI 01</v>
          </cell>
          <cell r="N256">
            <v>-449908934.89999998</v>
          </cell>
        </row>
        <row r="257">
          <cell r="J257" t="str">
            <v>PI 01</v>
          </cell>
          <cell r="N257">
            <v>-1743125.76</v>
          </cell>
        </row>
        <row r="258">
          <cell r="J258" t="str">
            <v>PI 01</v>
          </cell>
          <cell r="N258" t="str">
            <v/>
          </cell>
        </row>
        <row r="259">
          <cell r="J259" t="str">
            <v/>
          </cell>
          <cell r="N259" t="str">
            <v/>
          </cell>
        </row>
        <row r="260">
          <cell r="J260" t="str">
            <v>PI 02</v>
          </cell>
          <cell r="N260" t="str">
            <v/>
          </cell>
        </row>
        <row r="261">
          <cell r="J261" t="str">
            <v/>
          </cell>
          <cell r="N261" t="str">
            <v/>
          </cell>
        </row>
        <row r="262">
          <cell r="J262" t="str">
            <v/>
          </cell>
          <cell r="N262" t="str">
            <v/>
          </cell>
        </row>
        <row r="263">
          <cell r="J263" t="str">
            <v/>
          </cell>
          <cell r="N263" t="str">
            <v/>
          </cell>
        </row>
        <row r="264">
          <cell r="J264" t="str">
            <v>PE 01</v>
          </cell>
          <cell r="N264">
            <v>-2353866</v>
          </cell>
        </row>
        <row r="265">
          <cell r="J265" t="str">
            <v>PE 01</v>
          </cell>
          <cell r="N265" t="str">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cell>
          <cell r="N270" t="str">
            <v/>
          </cell>
        </row>
        <row r="271">
          <cell r="J271" t="str">
            <v>PE 02</v>
          </cell>
          <cell r="N271">
            <v>66266871.439999998</v>
          </cell>
        </row>
        <row r="272">
          <cell r="J272" t="str">
            <v>PE 01</v>
          </cell>
          <cell r="N272" t="str">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cell>
        </row>
        <row r="278">
          <cell r="J278" t="str">
            <v>PE 02</v>
          </cell>
          <cell r="N278">
            <v>-9929</v>
          </cell>
        </row>
        <row r="279">
          <cell r="J279" t="str">
            <v>PE 02</v>
          </cell>
          <cell r="N279" t="str">
            <v/>
          </cell>
        </row>
        <row r="280">
          <cell r="J280" t="str">
            <v>PE 02</v>
          </cell>
          <cell r="N280" t="str">
            <v/>
          </cell>
        </row>
        <row r="281">
          <cell r="J281" t="e">
            <v>#N/A</v>
          </cell>
          <cell r="N281" t="str">
            <v/>
          </cell>
        </row>
        <row r="282">
          <cell r="J282" t="str">
            <v/>
          </cell>
          <cell r="N282" t="str">
            <v/>
          </cell>
        </row>
        <row r="283">
          <cell r="J283" t="e">
            <v>#N/A</v>
          </cell>
          <cell r="N283" t="str">
            <v/>
          </cell>
        </row>
        <row r="284">
          <cell r="J284" t="e">
            <v>#N/A</v>
          </cell>
          <cell r="N284" t="str">
            <v/>
          </cell>
        </row>
        <row r="285">
          <cell r="J285" t="e">
            <v>#N/A</v>
          </cell>
          <cell r="N285" t="str">
            <v/>
          </cell>
        </row>
        <row r="286">
          <cell r="J286" t="str">
            <v/>
          </cell>
          <cell r="N286" t="str">
            <v/>
          </cell>
        </row>
        <row r="287">
          <cell r="J287" t="str">
            <v/>
          </cell>
          <cell r="N287" t="str">
            <v/>
          </cell>
        </row>
        <row r="288">
          <cell r="J288" t="str">
            <v/>
          </cell>
          <cell r="N288" t="str">
            <v/>
          </cell>
        </row>
        <row r="289">
          <cell r="J289" t="str">
            <v/>
          </cell>
          <cell r="N289" t="str">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cell>
          <cell r="N294" t="str">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cell>
          <cell r="N300" t="str">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cell>
        </row>
        <row r="307">
          <cell r="J307" t="str">
            <v>PE 21</v>
          </cell>
          <cell r="N307">
            <v>739159</v>
          </cell>
        </row>
        <row r="308">
          <cell r="J308" t="str">
            <v>PE 21</v>
          </cell>
          <cell r="N308">
            <v>5544</v>
          </cell>
        </row>
        <row r="309">
          <cell r="J309" t="str">
            <v>PE 21</v>
          </cell>
          <cell r="N309">
            <v>7206</v>
          </cell>
        </row>
        <row r="310">
          <cell r="J310" t="str">
            <v/>
          </cell>
          <cell r="N310" t="str">
            <v/>
          </cell>
        </row>
        <row r="311">
          <cell r="J311" t="str">
            <v/>
          </cell>
          <cell r="N311" t="str">
            <v/>
          </cell>
        </row>
        <row r="312">
          <cell r="J312" t="str">
            <v>PE 20</v>
          </cell>
          <cell r="N312">
            <v>307416</v>
          </cell>
        </row>
        <row r="313">
          <cell r="J313" t="str">
            <v>PE 20</v>
          </cell>
          <cell r="N313">
            <v>592530</v>
          </cell>
        </row>
        <row r="314">
          <cell r="J314" t="str">
            <v>PE 20</v>
          </cell>
          <cell r="N314">
            <v>909932.4</v>
          </cell>
        </row>
        <row r="315">
          <cell r="J315" t="str">
            <v/>
          </cell>
          <cell r="N315" t="str">
            <v/>
          </cell>
        </row>
        <row r="316">
          <cell r="J316" t="str">
            <v/>
          </cell>
          <cell r="N316" t="str">
            <v/>
          </cell>
        </row>
        <row r="317">
          <cell r="J317" t="str">
            <v>PE 20</v>
          </cell>
          <cell r="N317">
            <v>764015</v>
          </cell>
        </row>
        <row r="318">
          <cell r="J318" t="str">
            <v>PE 20</v>
          </cell>
          <cell r="N318">
            <v>1337705</v>
          </cell>
        </row>
        <row r="319">
          <cell r="J319" t="str">
            <v>PE 20</v>
          </cell>
          <cell r="N319">
            <v>75000</v>
          </cell>
        </row>
        <row r="320">
          <cell r="J320" t="str">
            <v/>
          </cell>
          <cell r="N320" t="str">
            <v/>
          </cell>
        </row>
        <row r="321">
          <cell r="J321" t="str">
            <v/>
          </cell>
          <cell r="N321" t="str">
            <v/>
          </cell>
        </row>
        <row r="322">
          <cell r="J322" t="str">
            <v>PE 24</v>
          </cell>
          <cell r="N322">
            <v>116824</v>
          </cell>
        </row>
        <row r="323">
          <cell r="J323" t="str">
            <v/>
          </cell>
          <cell r="N323" t="str">
            <v/>
          </cell>
        </row>
        <row r="324">
          <cell r="J324" t="e">
            <v>#N/A</v>
          </cell>
          <cell r="N324" t="str">
            <v/>
          </cell>
        </row>
        <row r="325">
          <cell r="J325" t="str">
            <v>PE 22</v>
          </cell>
          <cell r="N325">
            <v>2132023</v>
          </cell>
        </row>
        <row r="326">
          <cell r="J326" t="str">
            <v/>
          </cell>
          <cell r="N326" t="str">
            <v/>
          </cell>
        </row>
        <row r="327">
          <cell r="J327" t="str">
            <v/>
          </cell>
          <cell r="N327" t="str">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cell>
          <cell r="N335" t="str">
            <v/>
          </cell>
        </row>
        <row r="336">
          <cell r="J336" t="str">
            <v/>
          </cell>
          <cell r="N336" t="str">
            <v/>
          </cell>
        </row>
        <row r="337">
          <cell r="J337" t="str">
            <v/>
          </cell>
          <cell r="N337" t="str">
            <v/>
          </cell>
        </row>
        <row r="338">
          <cell r="J338" t="str">
            <v>PE 50</v>
          </cell>
          <cell r="N338">
            <v>25430652</v>
          </cell>
        </row>
        <row r="339">
          <cell r="J339" t="str">
            <v>PE 50</v>
          </cell>
          <cell r="N339">
            <v>825746</v>
          </cell>
        </row>
        <row r="340">
          <cell r="J340" t="str">
            <v>PE 50</v>
          </cell>
          <cell r="N340">
            <v>3418708</v>
          </cell>
        </row>
        <row r="341">
          <cell r="J341" t="str">
            <v/>
          </cell>
          <cell r="N341" t="str">
            <v/>
          </cell>
        </row>
        <row r="342">
          <cell r="J342" t="str">
            <v/>
          </cell>
          <cell r="N342" t="str">
            <v/>
          </cell>
        </row>
        <row r="343">
          <cell r="J343" t="str">
            <v>PE 12</v>
          </cell>
          <cell r="N343">
            <v>7318265.0899999999</v>
          </cell>
        </row>
        <row r="344">
          <cell r="J344" t="str">
            <v>PE 12</v>
          </cell>
          <cell r="N344">
            <v>284150</v>
          </cell>
        </row>
        <row r="345">
          <cell r="J345" t="str">
            <v/>
          </cell>
          <cell r="N345" t="str">
            <v/>
          </cell>
        </row>
        <row r="346">
          <cell r="J346" t="str">
            <v>PE 12</v>
          </cell>
          <cell r="N346">
            <v>7651668</v>
          </cell>
        </row>
        <row r="347">
          <cell r="J347" t="str">
            <v>PE 12</v>
          </cell>
          <cell r="N347">
            <v>7122519</v>
          </cell>
        </row>
        <row r="348">
          <cell r="J348" t="str">
            <v/>
          </cell>
          <cell r="N348" t="str">
            <v/>
          </cell>
        </row>
        <row r="349">
          <cell r="J349" t="str">
            <v/>
          </cell>
          <cell r="N349" t="str">
            <v/>
          </cell>
        </row>
        <row r="350">
          <cell r="J350" t="str">
            <v>PE 15</v>
          </cell>
          <cell r="N350">
            <v>4132150.98</v>
          </cell>
        </row>
        <row r="351">
          <cell r="J351" t="str">
            <v/>
          </cell>
          <cell r="N351" t="str">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cell>
          <cell r="N358" t="str">
            <v/>
          </cell>
        </row>
        <row r="359">
          <cell r="J359" t="str">
            <v>PE 42</v>
          </cell>
          <cell r="N359">
            <v>9327472.0399999991</v>
          </cell>
        </row>
        <row r="360">
          <cell r="J360" t="str">
            <v/>
          </cell>
          <cell r="N360" t="str">
            <v/>
          </cell>
        </row>
        <row r="361">
          <cell r="J361" t="str">
            <v/>
          </cell>
          <cell r="N361" t="str">
            <v/>
          </cell>
        </row>
        <row r="362">
          <cell r="J362" t="str">
            <v>PE 44</v>
          </cell>
          <cell r="N362">
            <v>2125508.31</v>
          </cell>
        </row>
        <row r="363">
          <cell r="J363" t="str">
            <v/>
          </cell>
          <cell r="N363" t="str">
            <v/>
          </cell>
        </row>
        <row r="364">
          <cell r="J364" t="str">
            <v>PE 43</v>
          </cell>
          <cell r="N364">
            <v>2549415.09</v>
          </cell>
        </row>
        <row r="365">
          <cell r="J365" t="str">
            <v/>
          </cell>
          <cell r="N365" t="str">
            <v/>
          </cell>
        </row>
        <row r="366">
          <cell r="J366" t="str">
            <v>PE 36</v>
          </cell>
          <cell r="N366">
            <v>1318553.8999999999</v>
          </cell>
        </row>
        <row r="367">
          <cell r="J367" t="str">
            <v>PE 43</v>
          </cell>
          <cell r="N367">
            <v>105980</v>
          </cell>
        </row>
        <row r="368">
          <cell r="J368" t="str">
            <v/>
          </cell>
          <cell r="N368" t="str">
            <v/>
          </cell>
        </row>
        <row r="369">
          <cell r="J369" t="str">
            <v>PE 40</v>
          </cell>
          <cell r="N369">
            <v>126674.71</v>
          </cell>
        </row>
        <row r="370">
          <cell r="J370" t="str">
            <v/>
          </cell>
          <cell r="N370" t="str">
            <v/>
          </cell>
        </row>
        <row r="371">
          <cell r="J371" t="str">
            <v>PE 43</v>
          </cell>
          <cell r="N371">
            <v>834110.12</v>
          </cell>
        </row>
        <row r="372">
          <cell r="J372" t="str">
            <v/>
          </cell>
          <cell r="N372" t="str">
            <v/>
          </cell>
        </row>
        <row r="373">
          <cell r="J373" t="str">
            <v>PE 33</v>
          </cell>
          <cell r="N373">
            <v>4587056.32</v>
          </cell>
        </row>
        <row r="374">
          <cell r="J374" t="str">
            <v>PE 33</v>
          </cell>
          <cell r="N374">
            <v>1641993.76</v>
          </cell>
        </row>
        <row r="375">
          <cell r="J375" t="str">
            <v>PE 24</v>
          </cell>
          <cell r="N375">
            <v>1412549.12</v>
          </cell>
        </row>
        <row r="376">
          <cell r="J376" t="str">
            <v/>
          </cell>
          <cell r="N376" t="str">
            <v/>
          </cell>
        </row>
        <row r="377">
          <cell r="J377" t="str">
            <v>PE 32</v>
          </cell>
          <cell r="N377">
            <v>103774.82</v>
          </cell>
        </row>
        <row r="378">
          <cell r="J378" t="str">
            <v>PE 43</v>
          </cell>
          <cell r="N378">
            <v>484615.76</v>
          </cell>
        </row>
        <row r="379">
          <cell r="J379" t="str">
            <v>PE 43</v>
          </cell>
          <cell r="N379">
            <v>568896.99</v>
          </cell>
        </row>
        <row r="380">
          <cell r="J380" t="str">
            <v/>
          </cell>
          <cell r="N380" t="str">
            <v/>
          </cell>
        </row>
        <row r="381">
          <cell r="J381" t="str">
            <v>PE 31</v>
          </cell>
          <cell r="N381" t="str">
            <v/>
          </cell>
        </row>
        <row r="382">
          <cell r="J382" t="str">
            <v/>
          </cell>
          <cell r="N382" t="str">
            <v/>
          </cell>
        </row>
        <row r="383">
          <cell r="J383" t="str">
            <v>PE 31</v>
          </cell>
          <cell r="N383">
            <v>2113596.39</v>
          </cell>
        </row>
        <row r="384">
          <cell r="J384" t="str">
            <v>PE 31</v>
          </cell>
          <cell r="N384" t="str">
            <v/>
          </cell>
        </row>
        <row r="385">
          <cell r="J385" t="str">
            <v>PE 81</v>
          </cell>
          <cell r="N385" t="str">
            <v/>
          </cell>
        </row>
        <row r="386">
          <cell r="J386" t="str">
            <v>PE 72</v>
          </cell>
          <cell r="N386">
            <v>1350000</v>
          </cell>
        </row>
        <row r="387">
          <cell r="J387" t="str">
            <v/>
          </cell>
          <cell r="N387" t="str">
            <v/>
          </cell>
        </row>
        <row r="388">
          <cell r="J388" t="str">
            <v/>
          </cell>
          <cell r="N388" t="str">
            <v/>
          </cell>
        </row>
        <row r="389">
          <cell r="J389" t="str">
            <v/>
          </cell>
          <cell r="N389" t="str">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cell>
        </row>
        <row r="395">
          <cell r="J395" t="str">
            <v/>
          </cell>
          <cell r="N395" t="str">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cell>
          <cell r="N400" t="str">
            <v/>
          </cell>
        </row>
        <row r="401">
          <cell r="J401" t="str">
            <v>PE 13</v>
          </cell>
          <cell r="N401">
            <v>6637629.8300000001</v>
          </cell>
        </row>
        <row r="402">
          <cell r="J402" t="str">
            <v>PE 13</v>
          </cell>
          <cell r="N402">
            <v>2616267.7799999998</v>
          </cell>
        </row>
        <row r="403">
          <cell r="J403" t="str">
            <v>PE 43</v>
          </cell>
          <cell r="N403">
            <v>354702</v>
          </cell>
        </row>
        <row r="404">
          <cell r="J404" t="str">
            <v/>
          </cell>
          <cell r="N404" t="str">
            <v/>
          </cell>
        </row>
        <row r="405">
          <cell r="J405" t="str">
            <v>PE 30</v>
          </cell>
          <cell r="N405">
            <v>2175000</v>
          </cell>
        </row>
        <row r="406">
          <cell r="J406" t="str">
            <v>PE 30</v>
          </cell>
          <cell r="N406" t="str">
            <v/>
          </cell>
        </row>
        <row r="407">
          <cell r="J407" t="str">
            <v>PE 60</v>
          </cell>
          <cell r="N407">
            <v>797723.24</v>
          </cell>
        </row>
        <row r="408">
          <cell r="J408" t="str">
            <v/>
          </cell>
          <cell r="N408" t="str">
            <v/>
          </cell>
        </row>
        <row r="409">
          <cell r="J409" t="str">
            <v>PE 43</v>
          </cell>
          <cell r="N409">
            <v>361750.2</v>
          </cell>
        </row>
        <row r="410">
          <cell r="J410" t="str">
            <v>PE 43</v>
          </cell>
          <cell r="N410">
            <v>94717</v>
          </cell>
        </row>
        <row r="411">
          <cell r="J411" t="str">
            <v>PE 38</v>
          </cell>
          <cell r="N411" t="str">
            <v/>
          </cell>
        </row>
        <row r="412">
          <cell r="J412" t="str">
            <v/>
          </cell>
          <cell r="N412" t="str">
            <v/>
          </cell>
        </row>
        <row r="413">
          <cell r="J413" t="str">
            <v>PE 43</v>
          </cell>
          <cell r="N413">
            <v>197220.04</v>
          </cell>
        </row>
        <row r="414">
          <cell r="J414" t="str">
            <v>PE 43</v>
          </cell>
          <cell r="N414">
            <v>1100705.8799999999</v>
          </cell>
        </row>
        <row r="415">
          <cell r="J415" t="str">
            <v>PE 43</v>
          </cell>
          <cell r="N415">
            <v>40767.129999999997</v>
          </cell>
        </row>
        <row r="416">
          <cell r="J416" t="str">
            <v/>
          </cell>
          <cell r="N416" t="str">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cell>
          <cell r="N421" t="str">
            <v/>
          </cell>
        </row>
        <row r="422">
          <cell r="J422" t="str">
            <v>PE 43</v>
          </cell>
          <cell r="N422">
            <v>424505.19</v>
          </cell>
        </row>
        <row r="423">
          <cell r="J423" t="str">
            <v/>
          </cell>
          <cell r="N423" t="str">
            <v/>
          </cell>
        </row>
        <row r="424">
          <cell r="J424" t="str">
            <v>PE 17</v>
          </cell>
          <cell r="N424">
            <v>8893003</v>
          </cell>
        </row>
        <row r="425">
          <cell r="J425" t="str">
            <v>PE 17</v>
          </cell>
          <cell r="N425">
            <v>17006</v>
          </cell>
        </row>
        <row r="426">
          <cell r="J426" t="str">
            <v/>
          </cell>
          <cell r="N426" t="str">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cell>
        </row>
        <row r="431">
          <cell r="J431" t="str">
            <v/>
          </cell>
          <cell r="N431" t="str">
            <v/>
          </cell>
        </row>
        <row r="432">
          <cell r="J432" t="str">
            <v>PE 43</v>
          </cell>
          <cell r="N432">
            <v>46998</v>
          </cell>
        </row>
        <row r="433">
          <cell r="J433" t="str">
            <v>PE 43</v>
          </cell>
          <cell r="N433">
            <v>101981</v>
          </cell>
        </row>
        <row r="434">
          <cell r="J434" t="str">
            <v>PE 24</v>
          </cell>
          <cell r="N434">
            <v>767277.82</v>
          </cell>
        </row>
        <row r="435">
          <cell r="J435" t="str">
            <v/>
          </cell>
          <cell r="N435" t="str">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cell>
        </row>
        <row r="442">
          <cell r="J442" t="str">
            <v>PE 35</v>
          </cell>
          <cell r="N442" t="str">
            <v/>
          </cell>
        </row>
        <row r="443">
          <cell r="J443" t="str">
            <v>PE 40</v>
          </cell>
          <cell r="N443">
            <v>121738.84</v>
          </cell>
        </row>
        <row r="444">
          <cell r="J444">
            <v>0</v>
          </cell>
          <cell r="N444" t="str">
            <v/>
          </cell>
        </row>
        <row r="445">
          <cell r="J445">
            <v>0</v>
          </cell>
          <cell r="N445" t="str">
            <v/>
          </cell>
        </row>
        <row r="446">
          <cell r="J446" t="str">
            <v>PE 43</v>
          </cell>
          <cell r="N446">
            <v>1035358</v>
          </cell>
        </row>
        <row r="447">
          <cell r="J447" t="str">
            <v>PE 43</v>
          </cell>
          <cell r="N447">
            <v>800</v>
          </cell>
        </row>
        <row r="448">
          <cell r="J448" t="str">
            <v>PE 43</v>
          </cell>
          <cell r="N448" t="str">
            <v/>
          </cell>
        </row>
        <row r="449">
          <cell r="J449" t="str">
            <v>PE 41</v>
          </cell>
          <cell r="N449">
            <v>495404</v>
          </cell>
        </row>
        <row r="450">
          <cell r="J450" t="str">
            <v>PE 43</v>
          </cell>
          <cell r="N450" t="str">
            <v/>
          </cell>
        </row>
        <row r="451">
          <cell r="J451" t="str">
            <v>PE 42</v>
          </cell>
          <cell r="N451">
            <v>7868709.04</v>
          </cell>
        </row>
        <row r="452">
          <cell r="J452" t="str">
            <v>PE 43</v>
          </cell>
          <cell r="N452" t="str">
            <v/>
          </cell>
        </row>
        <row r="453">
          <cell r="J453" t="str">
            <v>PE 43</v>
          </cell>
          <cell r="N453">
            <v>33479.56</v>
          </cell>
        </row>
        <row r="454">
          <cell r="J454" t="str">
            <v/>
          </cell>
          <cell r="N454" t="str">
            <v/>
          </cell>
        </row>
        <row r="455">
          <cell r="J455" t="str">
            <v/>
          </cell>
          <cell r="N455" t="str">
            <v/>
          </cell>
        </row>
        <row r="456">
          <cell r="J456" t="str">
            <v>PE 39</v>
          </cell>
          <cell r="N456">
            <v>-150</v>
          </cell>
        </row>
        <row r="457">
          <cell r="J457" t="str">
            <v>PE 39</v>
          </cell>
          <cell r="N457">
            <v>121830</v>
          </cell>
        </row>
        <row r="458">
          <cell r="J458" t="str">
            <v/>
          </cell>
          <cell r="N458" t="str">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cell>
          <cell r="N463" t="str">
            <v/>
          </cell>
        </row>
        <row r="464">
          <cell r="J464" t="str">
            <v>PI 04</v>
          </cell>
          <cell r="N464">
            <v>-560626.4</v>
          </cell>
        </row>
        <row r="465">
          <cell r="J465" t="str">
            <v>PE 41</v>
          </cell>
          <cell r="N465">
            <v>-5579074.8300000001</v>
          </cell>
        </row>
        <row r="466">
          <cell r="J466" t="str">
            <v>PE 41</v>
          </cell>
          <cell r="N466" t="str">
            <v/>
          </cell>
        </row>
        <row r="467">
          <cell r="J467" t="str">
            <v>PI 04</v>
          </cell>
          <cell r="N467">
            <v>-97400</v>
          </cell>
        </row>
        <row r="468">
          <cell r="J468" t="str">
            <v>PI 05</v>
          </cell>
          <cell r="N468">
            <v>-1307533.5</v>
          </cell>
        </row>
        <row r="469">
          <cell r="J469" t="str">
            <v>PI 03</v>
          </cell>
          <cell r="N469">
            <v>-462422</v>
          </cell>
        </row>
        <row r="470">
          <cell r="J470" t="str">
            <v>PI 04</v>
          </cell>
          <cell r="N470" t="str">
            <v/>
          </cell>
        </row>
        <row r="471">
          <cell r="J471">
            <v>0</v>
          </cell>
          <cell r="N471" t="str">
            <v/>
          </cell>
        </row>
        <row r="472">
          <cell r="J472" t="str">
            <v>PE 42</v>
          </cell>
          <cell r="N472">
            <v>-7662669.04</v>
          </cell>
        </row>
        <row r="473">
          <cell r="J473">
            <v>0</v>
          </cell>
          <cell r="N473">
            <v>0</v>
          </cell>
        </row>
        <row r="474">
          <cell r="J474">
            <v>0</v>
          </cell>
          <cell r="N474" t="str">
            <v/>
          </cell>
        </row>
        <row r="475">
          <cell r="J475" t="str">
            <v>PE 42</v>
          </cell>
          <cell r="N475" t="str">
            <v/>
          </cell>
        </row>
        <row r="476">
          <cell r="J476" t="str">
            <v/>
          </cell>
          <cell r="N476" t="str">
            <v/>
          </cell>
        </row>
        <row r="477">
          <cell r="J477" t="str">
            <v/>
          </cell>
          <cell r="N477" t="str">
            <v/>
          </cell>
        </row>
        <row r="478">
          <cell r="J478" t="str">
            <v>PE 61</v>
          </cell>
          <cell r="N478" t="str">
            <v/>
          </cell>
        </row>
        <row r="479">
          <cell r="J479" t="str">
            <v>PE 61</v>
          </cell>
          <cell r="N479">
            <v>41070</v>
          </cell>
        </row>
        <row r="480">
          <cell r="J480" t="str">
            <v/>
          </cell>
          <cell r="N480" t="str">
            <v/>
          </cell>
        </row>
        <row r="481">
          <cell r="J481" t="str">
            <v>PI 07</v>
          </cell>
          <cell r="N481">
            <v>-1602524</v>
          </cell>
        </row>
        <row r="482">
          <cell r="J482" t="str">
            <v>PI 06</v>
          </cell>
          <cell r="N482">
            <v>-25289506.219999999</v>
          </cell>
        </row>
        <row r="483">
          <cell r="J483" t="str">
            <v>PI 07</v>
          </cell>
          <cell r="N483">
            <v>-22737</v>
          </cell>
        </row>
        <row r="484">
          <cell r="J484" t="str">
            <v/>
          </cell>
          <cell r="N484" t="str">
            <v/>
          </cell>
        </row>
        <row r="485">
          <cell r="J485" t="str">
            <v>PE 80</v>
          </cell>
          <cell r="N485" t="str">
            <v/>
          </cell>
        </row>
        <row r="486">
          <cell r="J486" t="str">
            <v/>
          </cell>
          <cell r="N486" t="str">
            <v/>
          </cell>
        </row>
        <row r="487">
          <cell r="J487" t="str">
            <v/>
          </cell>
          <cell r="N487" t="str">
            <v/>
          </cell>
        </row>
        <row r="488">
          <cell r="J488" t="str">
            <v/>
          </cell>
          <cell r="N488" t="str">
            <v/>
          </cell>
        </row>
        <row r="489">
          <cell r="J489" t="str">
            <v/>
          </cell>
          <cell r="N489" t="str">
            <v/>
          </cell>
        </row>
        <row r="490">
          <cell r="J490" t="str">
            <v>PE 70</v>
          </cell>
          <cell r="N490">
            <v>29543574.460000001</v>
          </cell>
        </row>
        <row r="491">
          <cell r="J491" t="str">
            <v>PE 71</v>
          </cell>
          <cell r="N491">
            <v>632468.5</v>
          </cell>
        </row>
        <row r="492">
          <cell r="J492">
            <v>0</v>
          </cell>
          <cell r="N492" t="str">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C38">
            <v>0</v>
          </cell>
          <cell r="D38">
            <v>0</v>
          </cell>
        </row>
      </sheetData>
      <sheetData sheetId="1"/>
      <sheetData sheetId="2"/>
      <sheetData sheetId="3"/>
      <sheetData sheetId="4"/>
      <sheetData sheetId="5"/>
      <sheetData sheetId="6"/>
      <sheetData sheetId="7"/>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sheetPr>
    <pageSetUpPr fitToPage="1"/>
  </sheetPr>
  <dimension ref="A1:F72"/>
  <sheetViews>
    <sheetView showGridLines="0" view="pageBreakPreview" zoomScaleSheetLayoutView="100" workbookViewId="0">
      <selection activeCell="C1" sqref="C1"/>
    </sheetView>
  </sheetViews>
  <sheetFormatPr defaultRowHeight="15.75"/>
  <cols>
    <col min="1" max="1" width="45" style="288" bestFit="1" customWidth="1"/>
    <col min="2" max="2" width="9.85546875" style="290" customWidth="1"/>
    <col min="3" max="3" width="17.5703125" style="328" customWidth="1"/>
    <col min="4" max="4" width="17.7109375" style="328" customWidth="1"/>
    <col min="5" max="16384" width="9.140625" style="288"/>
  </cols>
  <sheetData>
    <row r="1" spans="1:5">
      <c r="A1" s="287" t="s">
        <v>456</v>
      </c>
    </row>
    <row r="2" spans="1:5">
      <c r="A2" s="287" t="s">
        <v>1814</v>
      </c>
    </row>
    <row r="3" spans="1:5">
      <c r="A3" s="287" t="s">
        <v>1546</v>
      </c>
    </row>
    <row r="4" spans="1:5">
      <c r="A4" s="1217" t="s">
        <v>741</v>
      </c>
      <c r="B4" s="1217"/>
      <c r="C4" s="1217"/>
      <c r="D4" s="1217"/>
    </row>
    <row r="5" spans="1:5" ht="31.5">
      <c r="A5" s="331" t="s">
        <v>0</v>
      </c>
      <c r="B5" s="331" t="s">
        <v>95</v>
      </c>
      <c r="C5" s="52" t="s">
        <v>1815</v>
      </c>
      <c r="D5" s="52" t="s">
        <v>1816</v>
      </c>
    </row>
    <row r="6" spans="1:5">
      <c r="A6" s="232" t="s">
        <v>2</v>
      </c>
      <c r="B6" s="332"/>
      <c r="C6" s="330"/>
      <c r="D6" s="554"/>
    </row>
    <row r="7" spans="1:5">
      <c r="A7" s="232" t="s">
        <v>3</v>
      </c>
      <c r="B7" s="233"/>
      <c r="C7" s="330"/>
      <c r="D7" s="329"/>
    </row>
    <row r="8" spans="1:5">
      <c r="A8" s="234" t="s">
        <v>4</v>
      </c>
      <c r="B8" s="235">
        <v>4</v>
      </c>
      <c r="C8" s="437">
        <f>PPE!O23</f>
        <v>0</v>
      </c>
      <c r="D8" s="329">
        <f>PPE!O46</f>
        <v>0</v>
      </c>
    </row>
    <row r="9" spans="1:5">
      <c r="A9" s="234" t="s">
        <v>5</v>
      </c>
      <c r="B9" s="235">
        <v>5</v>
      </c>
      <c r="C9" s="330">
        <f>CWIP!F12</f>
        <v>0</v>
      </c>
      <c r="D9" s="329">
        <f>CWIP!G12</f>
        <v>0</v>
      </c>
    </row>
    <row r="10" spans="1:5">
      <c r="A10" s="234" t="s">
        <v>137</v>
      </c>
      <c r="B10" s="235">
        <v>6</v>
      </c>
      <c r="C10" s="330">
        <f>IP!G20</f>
        <v>0</v>
      </c>
      <c r="D10" s="329">
        <f>IP!G37</f>
        <v>0</v>
      </c>
    </row>
    <row r="11" spans="1:5">
      <c r="A11" s="234" t="s">
        <v>94</v>
      </c>
      <c r="B11" s="235">
        <v>7</v>
      </c>
      <c r="C11" s="330">
        <f>ITA!E15</f>
        <v>0</v>
      </c>
      <c r="D11" s="329">
        <f>ITA!E27</f>
        <v>0</v>
      </c>
    </row>
    <row r="12" spans="1:5">
      <c r="A12" s="234" t="s">
        <v>519</v>
      </c>
      <c r="B12" s="235"/>
      <c r="C12" s="330"/>
      <c r="D12" s="329"/>
    </row>
    <row r="13" spans="1:5">
      <c r="A13" s="234" t="s">
        <v>742</v>
      </c>
      <c r="B13" s="235">
        <v>8</v>
      </c>
      <c r="C13" s="330">
        <f>'BS Notes'!D43</f>
        <v>0</v>
      </c>
      <c r="D13" s="329">
        <f>'BS Notes'!E43</f>
        <v>0</v>
      </c>
      <c r="E13" s="334"/>
    </row>
    <row r="14" spans="1:5">
      <c r="A14" s="234" t="s">
        <v>138</v>
      </c>
      <c r="B14" s="235">
        <v>9</v>
      </c>
      <c r="C14" s="330">
        <f>'BS Notes'!D78</f>
        <v>0</v>
      </c>
      <c r="D14" s="329">
        <f>'BS Notes'!E78</f>
        <v>0</v>
      </c>
    </row>
    <row r="15" spans="1:5">
      <c r="A15" s="234" t="s">
        <v>739</v>
      </c>
      <c r="B15" s="235">
        <v>10</v>
      </c>
      <c r="C15" s="333">
        <f>'BS Notes'!D158</f>
        <v>0</v>
      </c>
      <c r="D15" s="329">
        <f>'BS Notes'!E158</f>
        <v>0</v>
      </c>
    </row>
    <row r="16" spans="1:5">
      <c r="A16" s="233" t="s">
        <v>740</v>
      </c>
      <c r="B16" s="235">
        <v>11</v>
      </c>
      <c r="C16" s="333">
        <f>'BS Notes'!D211</f>
        <v>0</v>
      </c>
      <c r="D16" s="329">
        <f>'BS Notes'!E211</f>
        <v>0</v>
      </c>
    </row>
    <row r="17" spans="1:4">
      <c r="A17" s="234" t="s">
        <v>1574</v>
      </c>
      <c r="B17" s="235">
        <v>12</v>
      </c>
      <c r="C17" s="329">
        <f>IF('BS Notes'!D244&gt;0,'BS Notes'!D244,0)</f>
        <v>0</v>
      </c>
      <c r="D17" s="329">
        <f>IF('BS Notes'!E244&gt;0,'BS Notes'!E244,0)</f>
        <v>0</v>
      </c>
    </row>
    <row r="18" spans="1:4">
      <c r="A18" s="233" t="s">
        <v>523</v>
      </c>
      <c r="B18" s="235">
        <v>13</v>
      </c>
      <c r="C18" s="329">
        <f>IF('BS Notes'!D282&gt;0,'BS Notes'!D282,0)</f>
        <v>0</v>
      </c>
      <c r="D18" s="329">
        <f>IF('BS Notes'!E282&gt;0,'BS Notes'!E282,0)</f>
        <v>0</v>
      </c>
    </row>
    <row r="19" spans="1:4">
      <c r="A19" s="233" t="s">
        <v>517</v>
      </c>
      <c r="B19" s="235">
        <v>14</v>
      </c>
      <c r="C19" s="329">
        <f>'BS Notes'!D336</f>
        <v>0</v>
      </c>
      <c r="D19" s="329">
        <f>'BS Notes'!E336</f>
        <v>0</v>
      </c>
    </row>
    <row r="20" spans="1:4">
      <c r="A20" s="293" t="s">
        <v>108</v>
      </c>
      <c r="B20" s="438"/>
      <c r="C20" s="439">
        <f>SUM(C8:C19)</f>
        <v>0</v>
      </c>
      <c r="D20" s="439">
        <f>SUM(D8:D19)</f>
        <v>0</v>
      </c>
    </row>
    <row r="21" spans="1:4">
      <c r="A21" s="232" t="s">
        <v>6</v>
      </c>
      <c r="B21" s="233"/>
      <c r="C21" s="329"/>
      <c r="D21" s="329"/>
    </row>
    <row r="22" spans="1:4">
      <c r="A22" s="234" t="s">
        <v>7</v>
      </c>
      <c r="B22" s="235">
        <v>15</v>
      </c>
      <c r="C22" s="329">
        <f>'BS Notes'!D401</f>
        <v>0</v>
      </c>
      <c r="D22" s="329">
        <f>'BS Notes'!E401</f>
        <v>0</v>
      </c>
    </row>
    <row r="23" spans="1:4">
      <c r="A23" s="234" t="s">
        <v>518</v>
      </c>
      <c r="B23" s="235"/>
      <c r="C23" s="329"/>
      <c r="D23" s="329"/>
    </row>
    <row r="24" spans="1:4">
      <c r="A24" s="233" t="s">
        <v>743</v>
      </c>
      <c r="B24" s="235">
        <v>8</v>
      </c>
      <c r="C24" s="329">
        <f>'BS Notes'!D48</f>
        <v>0</v>
      </c>
      <c r="D24" s="329">
        <f>'BS Notes'!E48</f>
        <v>0</v>
      </c>
    </row>
    <row r="25" spans="1:4">
      <c r="A25" s="234" t="s">
        <v>513</v>
      </c>
      <c r="B25" s="235">
        <v>9</v>
      </c>
      <c r="C25" s="329">
        <f>'BS Notes'!D96</f>
        <v>0</v>
      </c>
      <c r="D25" s="329">
        <f>'BS Notes'!E96</f>
        <v>0</v>
      </c>
    </row>
    <row r="26" spans="1:4">
      <c r="A26" s="233" t="s">
        <v>514</v>
      </c>
      <c r="B26" s="235">
        <v>16</v>
      </c>
      <c r="C26" s="329">
        <f>'BS Notes'!D417</f>
        <v>0</v>
      </c>
      <c r="D26" s="329">
        <f>'BS Notes'!E417</f>
        <v>0</v>
      </c>
    </row>
    <row r="27" spans="1:4">
      <c r="A27" s="233" t="s">
        <v>515</v>
      </c>
      <c r="B27" s="235">
        <v>17</v>
      </c>
      <c r="C27" s="329">
        <f>'BS Notes'!D426</f>
        <v>0</v>
      </c>
      <c r="D27" s="329">
        <f>'BS Notes'!E426</f>
        <v>0</v>
      </c>
    </row>
    <row r="28" spans="1:4">
      <c r="A28" s="234" t="s">
        <v>516</v>
      </c>
      <c r="B28" s="235">
        <v>10</v>
      </c>
      <c r="C28" s="329">
        <f>'BS Notes'!D188</f>
        <v>0</v>
      </c>
      <c r="D28" s="329">
        <f>'BS Notes'!E188</f>
        <v>0</v>
      </c>
    </row>
    <row r="29" spans="1:4">
      <c r="A29" s="234" t="s">
        <v>683</v>
      </c>
      <c r="B29" s="235">
        <v>11</v>
      </c>
      <c r="C29" s="329">
        <f>'BS Notes'!D227</f>
        <v>0</v>
      </c>
      <c r="D29" s="329">
        <f>'BS Notes'!E227</f>
        <v>0</v>
      </c>
    </row>
    <row r="30" spans="1:4">
      <c r="A30" s="234" t="s">
        <v>522</v>
      </c>
      <c r="B30" s="235">
        <v>13</v>
      </c>
      <c r="C30" s="329">
        <f>IF('BS Notes'!D289&gt;0,'BS Notes'!D289,0)</f>
        <v>0</v>
      </c>
      <c r="D30" s="329">
        <f>IF('BS Notes'!E289&gt;0,'BS Notes'!E289,0)</f>
        <v>0</v>
      </c>
    </row>
    <row r="31" spans="1:4">
      <c r="A31" s="233" t="s">
        <v>83</v>
      </c>
      <c r="B31" s="235">
        <v>14</v>
      </c>
      <c r="C31" s="329">
        <f>'BS Notes'!D391</f>
        <v>0</v>
      </c>
      <c r="D31" s="329">
        <f>'BS Notes'!E391</f>
        <v>0</v>
      </c>
    </row>
    <row r="32" spans="1:4">
      <c r="A32" s="233" t="s">
        <v>1570</v>
      </c>
      <c r="B32" s="235"/>
      <c r="C32" s="329"/>
      <c r="D32" s="329"/>
    </row>
    <row r="33" spans="1:4">
      <c r="A33" s="293" t="s">
        <v>108</v>
      </c>
      <c r="B33" s="438"/>
      <c r="C33" s="439">
        <f>SUM(C22:C32)</f>
        <v>0</v>
      </c>
      <c r="D33" s="439">
        <f>SUM(D22:D32)</f>
        <v>0</v>
      </c>
    </row>
    <row r="34" spans="1:4">
      <c r="A34" s="434" t="s">
        <v>8</v>
      </c>
      <c r="B34" s="335"/>
      <c r="C34" s="435">
        <f>C20+C33</f>
        <v>0</v>
      </c>
      <c r="D34" s="435">
        <f>D20+D33</f>
        <v>0</v>
      </c>
    </row>
    <row r="35" spans="1:4">
      <c r="A35" s="232" t="s">
        <v>9</v>
      </c>
      <c r="B35" s="233"/>
      <c r="C35" s="329"/>
      <c r="D35" s="329"/>
    </row>
    <row r="36" spans="1:4">
      <c r="A36" s="232" t="s">
        <v>10</v>
      </c>
      <c r="B36" s="233"/>
      <c r="C36" s="329"/>
      <c r="D36" s="329"/>
    </row>
    <row r="37" spans="1:4">
      <c r="A37" s="234" t="s">
        <v>11</v>
      </c>
      <c r="B37" s="235">
        <v>18</v>
      </c>
      <c r="C37" s="329">
        <f>'BS Notes'!$D$435</f>
        <v>0</v>
      </c>
      <c r="D37" s="329">
        <f>'BS Notes'!$E$435</f>
        <v>0</v>
      </c>
    </row>
    <row r="38" spans="1:4">
      <c r="A38" s="234" t="s">
        <v>26</v>
      </c>
      <c r="B38" s="235">
        <v>19</v>
      </c>
      <c r="C38" s="329">
        <f>'BS Notes'!D485</f>
        <v>0</v>
      </c>
      <c r="D38" s="329">
        <f>'BS Notes'!E485</f>
        <v>0</v>
      </c>
    </row>
    <row r="39" spans="1:4">
      <c r="A39" s="293" t="s">
        <v>108</v>
      </c>
      <c r="B39" s="438"/>
      <c r="C39" s="439">
        <f>SUM(C37:C38)</f>
        <v>0</v>
      </c>
      <c r="D39" s="439">
        <f>SUM(D37:D38)</f>
        <v>0</v>
      </c>
    </row>
    <row r="40" spans="1:4">
      <c r="A40" s="232" t="s">
        <v>12</v>
      </c>
      <c r="B40" s="233"/>
      <c r="C40" s="329"/>
      <c r="D40" s="329"/>
    </row>
    <row r="41" spans="1:4">
      <c r="A41" s="232" t="s">
        <v>14</v>
      </c>
      <c r="B41" s="233"/>
      <c r="C41" s="329"/>
      <c r="D41" s="329"/>
    </row>
    <row r="42" spans="1:4">
      <c r="A42" s="234" t="s">
        <v>13</v>
      </c>
      <c r="B42" s="235"/>
      <c r="C42" s="329"/>
      <c r="D42" s="329"/>
    </row>
    <row r="43" spans="1:4">
      <c r="A43" s="234" t="s">
        <v>139</v>
      </c>
      <c r="B43" s="235">
        <v>20</v>
      </c>
      <c r="C43" s="329">
        <f>'BS Notes'!D505</f>
        <v>0</v>
      </c>
      <c r="D43" s="329">
        <f>'BS Notes'!E505</f>
        <v>0</v>
      </c>
    </row>
    <row r="44" spans="1:4">
      <c r="A44" s="233" t="s">
        <v>1571</v>
      </c>
      <c r="B44" s="235"/>
      <c r="C44" s="329"/>
      <c r="D44" s="329"/>
    </row>
    <row r="45" spans="1:4">
      <c r="A45" s="233" t="s">
        <v>1572</v>
      </c>
      <c r="B45" s="235">
        <v>21</v>
      </c>
      <c r="C45" s="329">
        <f>'BS Notes'!D543</f>
        <v>0</v>
      </c>
      <c r="D45" s="329">
        <f>'BS Notes'!E543</f>
        <v>0</v>
      </c>
    </row>
    <row r="46" spans="1:4">
      <c r="A46" s="234" t="s">
        <v>1573</v>
      </c>
      <c r="B46" s="235">
        <v>22</v>
      </c>
      <c r="C46" s="329">
        <f>'BS Notes'!D568</f>
        <v>0</v>
      </c>
      <c r="D46" s="329">
        <f>'BS Notes'!E568</f>
        <v>0</v>
      </c>
    </row>
    <row r="47" spans="1:4">
      <c r="A47" s="234" t="s">
        <v>874</v>
      </c>
      <c r="B47" s="235">
        <v>23</v>
      </c>
      <c r="C47" s="329">
        <f>'BS Notes'!D606</f>
        <v>0</v>
      </c>
      <c r="D47" s="329">
        <f>'BS Notes'!E606</f>
        <v>0</v>
      </c>
    </row>
    <row r="48" spans="1:4">
      <c r="A48" s="234" t="s">
        <v>85</v>
      </c>
      <c r="B48" s="235">
        <v>12</v>
      </c>
      <c r="C48" s="329"/>
      <c r="D48" s="329"/>
    </row>
    <row r="49" spans="1:4">
      <c r="A49" s="234" t="s">
        <v>521</v>
      </c>
      <c r="B49" s="235">
        <v>13</v>
      </c>
      <c r="C49" s="329"/>
      <c r="D49" s="329"/>
    </row>
    <row r="50" spans="1:4">
      <c r="A50" s="234" t="s">
        <v>875</v>
      </c>
      <c r="B50" s="235">
        <v>24</v>
      </c>
      <c r="C50" s="329">
        <f>'BS Notes'!D640</f>
        <v>0</v>
      </c>
      <c r="D50" s="329">
        <f>'BS Notes'!E640</f>
        <v>0</v>
      </c>
    </row>
    <row r="51" spans="1:4">
      <c r="A51" s="293" t="s">
        <v>108</v>
      </c>
      <c r="B51" s="438"/>
      <c r="C51" s="439">
        <f>SUM(C43:C50)</f>
        <v>0</v>
      </c>
      <c r="D51" s="439">
        <f>SUM(D43:D50)</f>
        <v>0</v>
      </c>
    </row>
    <row r="52" spans="1:4">
      <c r="A52" s="232" t="s">
        <v>15</v>
      </c>
      <c r="B52" s="233"/>
      <c r="C52" s="329"/>
      <c r="D52" s="329"/>
    </row>
    <row r="53" spans="1:4">
      <c r="A53" s="234" t="s">
        <v>13</v>
      </c>
      <c r="B53" s="235"/>
      <c r="C53" s="329"/>
      <c r="D53" s="329"/>
    </row>
    <row r="54" spans="1:4">
      <c r="A54" s="234" t="s">
        <v>139</v>
      </c>
      <c r="B54" s="235">
        <v>20</v>
      </c>
      <c r="C54" s="329">
        <f>'BS Notes'!D525</f>
        <v>0</v>
      </c>
      <c r="D54" s="329">
        <f>'BS Notes'!E525</f>
        <v>0</v>
      </c>
    </row>
    <row r="55" spans="1:4">
      <c r="A55" s="234" t="s">
        <v>1571</v>
      </c>
      <c r="B55" s="235"/>
      <c r="C55" s="329"/>
      <c r="D55" s="329"/>
    </row>
    <row r="56" spans="1:4">
      <c r="A56" s="234" t="s">
        <v>1572</v>
      </c>
      <c r="B56" s="235">
        <v>21</v>
      </c>
      <c r="C56" s="329">
        <f>'BS Notes'!D548</f>
        <v>0</v>
      </c>
      <c r="D56" s="329">
        <f>'BS Notes'!E548</f>
        <v>0</v>
      </c>
    </row>
    <row r="57" spans="1:4">
      <c r="A57" s="234" t="s">
        <v>1573</v>
      </c>
      <c r="B57" s="235">
        <v>22</v>
      </c>
      <c r="C57" s="329">
        <f>'BS Notes'!D596</f>
        <v>0</v>
      </c>
      <c r="D57" s="329">
        <f>'BS Notes'!E596</f>
        <v>0</v>
      </c>
    </row>
    <row r="58" spans="1:4">
      <c r="A58" s="234" t="s">
        <v>874</v>
      </c>
      <c r="B58" s="235">
        <v>23</v>
      </c>
      <c r="C58" s="329">
        <f>'BS Notes'!D621</f>
        <v>0</v>
      </c>
      <c r="D58" s="329">
        <f>'BS Notes'!E621</f>
        <v>0</v>
      </c>
    </row>
    <row r="59" spans="1:4">
      <c r="A59" s="234" t="s">
        <v>520</v>
      </c>
      <c r="B59" s="235">
        <v>13</v>
      </c>
      <c r="C59" s="329"/>
      <c r="D59" s="329"/>
    </row>
    <row r="60" spans="1:4">
      <c r="A60" s="234" t="s">
        <v>876</v>
      </c>
      <c r="B60" s="235">
        <v>24</v>
      </c>
      <c r="C60" s="329">
        <f>'BS Notes'!D663</f>
        <v>0</v>
      </c>
      <c r="D60" s="329">
        <f>'BS Notes'!E663</f>
        <v>0</v>
      </c>
    </row>
    <row r="61" spans="1:4">
      <c r="A61" s="293" t="s">
        <v>108</v>
      </c>
      <c r="B61" s="438"/>
      <c r="C61" s="439">
        <f>SUM(C54:C60)</f>
        <v>0</v>
      </c>
      <c r="D61" s="439">
        <f>SUM(D54:D60)</f>
        <v>0</v>
      </c>
    </row>
    <row r="62" spans="1:4">
      <c r="A62" s="293" t="s">
        <v>16</v>
      </c>
      <c r="B62" s="335"/>
      <c r="C62" s="336">
        <f>C39+C51+C61</f>
        <v>0</v>
      </c>
      <c r="D62" s="336">
        <f>D39+D51+D61</f>
        <v>0</v>
      </c>
    </row>
    <row r="63" spans="1:4" ht="32.25" customHeight="1">
      <c r="A63" s="449" t="s">
        <v>744</v>
      </c>
      <c r="B63" s="340" t="s">
        <v>745</v>
      </c>
      <c r="C63" s="1219"/>
      <c r="D63" s="1220"/>
    </row>
    <row r="64" spans="1:4">
      <c r="A64" s="1216" t="s">
        <v>526</v>
      </c>
      <c r="B64" s="1216"/>
      <c r="C64" s="1216"/>
      <c r="D64" s="1216"/>
    </row>
    <row r="65" spans="1:6">
      <c r="A65" s="1218"/>
      <c r="B65" s="1218"/>
      <c r="C65" s="1218"/>
      <c r="D65" s="1218"/>
      <c r="E65" s="441"/>
      <c r="F65" s="441"/>
    </row>
    <row r="67" spans="1:6" ht="31.5">
      <c r="A67" s="288" t="s">
        <v>457</v>
      </c>
      <c r="B67" s="342" t="s">
        <v>458</v>
      </c>
      <c r="D67" s="440" t="s">
        <v>1012</v>
      </c>
    </row>
    <row r="68" spans="1:6">
      <c r="A68" s="186" t="s">
        <v>505</v>
      </c>
    </row>
    <row r="69" spans="1:6">
      <c r="A69" s="186" t="s">
        <v>506</v>
      </c>
    </row>
    <row r="72" spans="1:6">
      <c r="C72" s="328">
        <f>C34-C62</f>
        <v>0</v>
      </c>
      <c r="D72" s="328">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4">
    <mergeCell ref="A64:D64"/>
    <mergeCell ref="A4:D4"/>
    <mergeCell ref="A65:D65"/>
    <mergeCell ref="C63:D6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3"/>
  <sheetViews>
    <sheetView showGridLines="0" view="pageBreakPreview" zoomScaleSheetLayoutView="100" workbookViewId="0">
      <selection activeCell="D20" sqref="D20"/>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225" t="str">
        <f>BSheet!A1</f>
        <v>THE STATE TRADING CORPORATION OF INDIA LTD</v>
      </c>
      <c r="B1" s="1225"/>
      <c r="C1" s="1225"/>
      <c r="D1" s="1225"/>
      <c r="E1" s="1225"/>
    </row>
    <row r="2" spans="1:5">
      <c r="A2" s="1225" t="s">
        <v>1817</v>
      </c>
      <c r="B2" s="1225"/>
      <c r="C2" s="1225"/>
      <c r="D2" s="1225"/>
      <c r="E2" s="1225"/>
    </row>
    <row r="3" spans="1:5">
      <c r="A3" s="188" t="str">
        <f>BSheet!A3</f>
        <v>Name of the Branch/Division (Co):</v>
      </c>
    </row>
    <row r="4" spans="1:5">
      <c r="E4" s="442" t="s">
        <v>741</v>
      </c>
    </row>
    <row r="5" spans="1:5" ht="31.5">
      <c r="A5" s="1224" t="s">
        <v>0</v>
      </c>
      <c r="B5" s="1224"/>
      <c r="C5" s="49" t="s">
        <v>1</v>
      </c>
      <c r="D5" s="244" t="s">
        <v>1818</v>
      </c>
      <c r="E5" s="244" t="s">
        <v>1819</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222" t="s">
        <v>748</v>
      </c>
      <c r="B19" s="1223"/>
      <c r="C19" s="196"/>
      <c r="D19" s="240">
        <f>D9-D18</f>
        <v>0</v>
      </c>
      <c r="E19" s="240">
        <f>E9-E18</f>
        <v>0</v>
      </c>
    </row>
    <row r="20" spans="1:5">
      <c r="A20" s="128"/>
      <c r="B20" s="170" t="s">
        <v>1783</v>
      </c>
      <c r="C20" s="191">
        <v>34</v>
      </c>
      <c r="D20" s="240">
        <f>'PL  Notes'!C346</f>
        <v>0</v>
      </c>
      <c r="E20" s="240">
        <f>'PL  Notes'!D346</f>
        <v>0</v>
      </c>
    </row>
    <row r="21" spans="1:5">
      <c r="A21" s="1226" t="s">
        <v>121</v>
      </c>
      <c r="B21" s="1227"/>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91" customFormat="1">
      <c r="A24" s="890"/>
      <c r="B24" s="170" t="s">
        <v>1547</v>
      </c>
      <c r="C24" s="906"/>
      <c r="D24" s="240">
        <f>'PL  Notes'!C353</f>
        <v>0</v>
      </c>
      <c r="E24" s="240">
        <f>'PL  Notes'!D353</f>
        <v>0</v>
      </c>
    </row>
    <row r="25" spans="1:5">
      <c r="A25" s="128"/>
      <c r="B25" s="161" t="s">
        <v>1533</v>
      </c>
      <c r="C25" s="193"/>
      <c r="D25" s="240">
        <f>'PL  Notes'!C359</f>
        <v>0</v>
      </c>
      <c r="E25" s="240">
        <f>'PL  Notes'!D359</f>
        <v>0</v>
      </c>
    </row>
    <row r="26" spans="1:5">
      <c r="A26" s="1222" t="s">
        <v>1548</v>
      </c>
      <c r="B26" s="1223"/>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222" t="s">
        <v>122</v>
      </c>
      <c r="B29" s="1223"/>
      <c r="C29" s="196"/>
      <c r="D29" s="246">
        <f>SUM(D27:D28)</f>
        <v>0</v>
      </c>
      <c r="E29" s="246">
        <f>SUM(E27:E28)</f>
        <v>0</v>
      </c>
    </row>
    <row r="30" spans="1:5" ht="16.5" thickBot="1">
      <c r="A30" s="135" t="s">
        <v>124</v>
      </c>
      <c r="B30" s="339" t="s">
        <v>1549</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1" t="s">
        <v>126</v>
      </c>
      <c r="C34" s="196"/>
      <c r="D34" s="240"/>
      <c r="E34" s="240"/>
    </row>
    <row r="35" spans="1:5">
      <c r="A35" s="62"/>
      <c r="B35" s="341" t="s">
        <v>127</v>
      </c>
      <c r="C35" s="196"/>
      <c r="D35" s="512"/>
      <c r="E35" s="512"/>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50" t="s">
        <v>750</v>
      </c>
      <c r="C40" s="196"/>
      <c r="D40" s="251">
        <f>D35-D36+D38</f>
        <v>0</v>
      </c>
      <c r="E40" s="251">
        <f>E35-E36+E38</f>
        <v>0</v>
      </c>
    </row>
    <row r="41" spans="1:5">
      <c r="A41" s="128"/>
      <c r="B41" s="134"/>
      <c r="C41" s="196"/>
      <c r="D41" s="240"/>
      <c r="E41" s="240"/>
    </row>
    <row r="42" spans="1:5" ht="32.25" thickBot="1">
      <c r="A42" s="128"/>
      <c r="B42" s="350" t="s">
        <v>1550</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28" t="s">
        <v>744</v>
      </c>
      <c r="B46" s="1229"/>
      <c r="C46" s="340" t="s">
        <v>745</v>
      </c>
      <c r="D46" s="1219"/>
      <c r="E46" s="1220"/>
    </row>
    <row r="47" spans="1:5" ht="18.75">
      <c r="A47" s="205" t="str">
        <f>BSheet!A64</f>
        <v>Significant Accounting Policies and the accompanying notes form an integral part of accounts.</v>
      </c>
    </row>
    <row r="48" spans="1:5" ht="18.75">
      <c r="A48" s="1221"/>
      <c r="B48" s="1221"/>
      <c r="C48" s="1221"/>
      <c r="D48" s="1221"/>
      <c r="E48" s="1221"/>
    </row>
    <row r="51" spans="1:5" ht="29.25" customHeight="1">
      <c r="A51" s="1" t="s">
        <v>752</v>
      </c>
      <c r="B51" s="343"/>
      <c r="E51" s="599" t="str">
        <f>BSheet!D67</f>
        <v>Branch Auditor/ Statutory  Auditor</v>
      </c>
    </row>
    <row r="52" spans="1:5">
      <c r="A52" s="186" t="s">
        <v>505</v>
      </c>
      <c r="E52" s="440"/>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sheetPr>
    <pageSetUpPr fitToPage="1"/>
  </sheetPr>
  <dimension ref="A1:Z50"/>
  <sheetViews>
    <sheetView showGridLines="0" view="pageBreakPreview" topLeftCell="A35" zoomScale="110" zoomScaleSheetLayoutView="110" workbookViewId="0">
      <selection activeCell="A52" sqref="A52"/>
    </sheetView>
  </sheetViews>
  <sheetFormatPr defaultRowHeight="15"/>
  <cols>
    <col min="1" max="1" width="3.7109375" style="607" customWidth="1"/>
    <col min="2" max="2" width="33.7109375" style="607" customWidth="1"/>
    <col min="3" max="3" width="12.5703125" style="608" customWidth="1"/>
    <col min="4" max="4" width="10" style="608" customWidth="1"/>
    <col min="5" max="5" width="12.140625" style="608" customWidth="1"/>
    <col min="6" max="6" width="13.7109375" style="608" customWidth="1"/>
    <col min="7" max="7" width="14.28515625" style="608" customWidth="1"/>
    <col min="8" max="8" width="10.28515625" style="608" customWidth="1"/>
    <col min="9" max="9" width="11.140625" style="608" customWidth="1"/>
    <col min="10" max="10" width="14.140625" style="608" customWidth="1"/>
    <col min="11" max="11" width="14.42578125" style="608" customWidth="1"/>
    <col min="12" max="12" width="11.42578125" style="608" customWidth="1"/>
    <col min="13" max="13" width="14.85546875" style="608" customWidth="1"/>
    <col min="14" max="14" width="15" style="609" customWidth="1"/>
    <col min="15" max="15" width="18" style="608" customWidth="1"/>
    <col min="16" max="16" width="17.28515625" style="607" customWidth="1"/>
    <col min="17" max="17" width="16.42578125" style="607" customWidth="1"/>
    <col min="18" max="18" width="17.5703125" style="607" customWidth="1"/>
    <col min="19" max="19" width="11.85546875" style="607" customWidth="1"/>
    <col min="20" max="20" width="16.7109375" style="607" customWidth="1"/>
    <col min="21" max="21" width="15.42578125" style="607" customWidth="1"/>
    <col min="22" max="22" width="12.7109375" style="607" customWidth="1"/>
    <col min="23" max="23" width="16.7109375" style="607" customWidth="1"/>
    <col min="24" max="24" width="16.5703125" style="607" customWidth="1"/>
    <col min="25" max="25" width="10.28515625" style="607" customWidth="1"/>
    <col min="26" max="16384" width="9.140625" style="607"/>
  </cols>
  <sheetData>
    <row r="1" spans="1:26">
      <c r="A1" s="606" t="str">
        <f>BSheet!A1</f>
        <v>THE STATE TRADING CORPORATION OF INDIA LTD</v>
      </c>
    </row>
    <row r="2" spans="1:26">
      <c r="A2" s="606" t="s">
        <v>1820</v>
      </c>
    </row>
    <row r="3" spans="1:26">
      <c r="A3" s="606" t="str">
        <f>BSheet!A3</f>
        <v>Name of the Branch/Division (Co):</v>
      </c>
      <c r="B3" s="606"/>
    </row>
    <row r="4" spans="1:26">
      <c r="A4" s="610">
        <v>4</v>
      </c>
      <c r="B4" s="606" t="s">
        <v>130</v>
      </c>
    </row>
    <row r="5" spans="1:26">
      <c r="B5" s="1231" t="s">
        <v>1821</v>
      </c>
      <c r="C5" s="1232"/>
      <c r="O5" s="611" t="str">
        <f>BSheet!A4</f>
        <v>(Amount Rs.)</v>
      </c>
      <c r="Z5" s="612"/>
    </row>
    <row r="6" spans="1:26" s="633" customFormat="1" ht="14.25" customHeight="1">
      <c r="B6" s="1233" t="s">
        <v>0</v>
      </c>
      <c r="C6" s="1235" t="s">
        <v>784</v>
      </c>
      <c r="D6" s="1235"/>
      <c r="E6" s="1235"/>
      <c r="F6" s="1235"/>
      <c r="G6" s="1235" t="s">
        <v>785</v>
      </c>
      <c r="H6" s="1235"/>
      <c r="I6" s="1235"/>
      <c r="J6" s="1235"/>
      <c r="K6" s="1236" t="s">
        <v>786</v>
      </c>
      <c r="L6" s="1236"/>
      <c r="M6" s="1236"/>
      <c r="N6" s="1236"/>
      <c r="O6" s="635" t="s">
        <v>787</v>
      </c>
      <c r="Z6" s="636"/>
    </row>
    <row r="7" spans="1:26" s="614" customFormat="1" ht="60.75" customHeight="1">
      <c r="B7" s="1234"/>
      <c r="C7" s="615" t="s">
        <v>1784</v>
      </c>
      <c r="D7" s="615" t="s">
        <v>19</v>
      </c>
      <c r="E7" s="615" t="s">
        <v>135</v>
      </c>
      <c r="F7" s="615" t="s">
        <v>1822</v>
      </c>
      <c r="G7" s="615" t="s">
        <v>1785</v>
      </c>
      <c r="H7" s="615" t="s">
        <v>19</v>
      </c>
      <c r="I7" s="615" t="s">
        <v>135</v>
      </c>
      <c r="J7" s="615" t="s">
        <v>1823</v>
      </c>
      <c r="K7" s="615" t="s">
        <v>1786</v>
      </c>
      <c r="L7" s="615" t="s">
        <v>19</v>
      </c>
      <c r="M7" s="615" t="s">
        <v>135</v>
      </c>
      <c r="N7" s="615" t="s">
        <v>1824</v>
      </c>
      <c r="O7" s="615" t="s">
        <v>1825</v>
      </c>
    </row>
    <row r="8" spans="1:26" s="616" customFormat="1" ht="17.25">
      <c r="B8" s="617" t="s">
        <v>725</v>
      </c>
      <c r="C8" s="618"/>
      <c r="D8" s="618"/>
      <c r="E8" s="618"/>
      <c r="F8" s="618"/>
      <c r="G8" s="618"/>
      <c r="H8" s="618"/>
      <c r="I8" s="618"/>
      <c r="J8" s="618"/>
      <c r="K8" s="618"/>
      <c r="L8" s="618"/>
      <c r="M8" s="618"/>
      <c r="N8" s="618"/>
      <c r="O8" s="618"/>
    </row>
    <row r="9" spans="1:26" s="619" customFormat="1">
      <c r="B9" s="620" t="s">
        <v>172</v>
      </c>
      <c r="C9" s="621">
        <f t="shared" ref="C9:C16" si="0">F32</f>
        <v>0</v>
      </c>
      <c r="D9" s="621"/>
      <c r="E9" s="621"/>
      <c r="F9" s="622">
        <f>SUM(C9:E9)</f>
        <v>0</v>
      </c>
      <c r="G9" s="621">
        <f t="shared" ref="G9:G16" si="1">J32</f>
        <v>0</v>
      </c>
      <c r="H9" s="621"/>
      <c r="I9" s="621"/>
      <c r="J9" s="622">
        <f t="shared" ref="J9:J21" si="2">SUM(G9:I9)</f>
        <v>0</v>
      </c>
      <c r="K9" s="622"/>
      <c r="L9" s="622"/>
      <c r="M9" s="622"/>
      <c r="N9" s="623"/>
      <c r="O9" s="622">
        <f>F9-J9-N9</f>
        <v>0</v>
      </c>
    </row>
    <row r="10" spans="1:26" s="619" customFormat="1">
      <c r="B10" s="620" t="s">
        <v>173</v>
      </c>
      <c r="C10" s="621">
        <f t="shared" si="0"/>
        <v>0</v>
      </c>
      <c r="D10" s="621"/>
      <c r="E10" s="621"/>
      <c r="F10" s="622">
        <f t="shared" ref="F10:F21" si="3">SUM(C10:E10)</f>
        <v>0</v>
      </c>
      <c r="G10" s="621">
        <f t="shared" si="1"/>
        <v>0</v>
      </c>
      <c r="H10" s="621"/>
      <c r="I10" s="621"/>
      <c r="J10" s="622">
        <f t="shared" si="2"/>
        <v>0</v>
      </c>
      <c r="K10" s="622"/>
      <c r="L10" s="622"/>
      <c r="M10" s="622"/>
      <c r="N10" s="623"/>
      <c r="O10" s="622">
        <f t="shared" ref="O10:O22" si="4">F10-J10-N10</f>
        <v>0</v>
      </c>
    </row>
    <row r="11" spans="1:26" s="619" customFormat="1">
      <c r="B11" s="620" t="s">
        <v>18</v>
      </c>
      <c r="C11" s="621">
        <f t="shared" si="0"/>
        <v>0</v>
      </c>
      <c r="D11" s="621"/>
      <c r="E11" s="621"/>
      <c r="F11" s="622">
        <f t="shared" si="3"/>
        <v>0</v>
      </c>
      <c r="G11" s="621">
        <f t="shared" si="1"/>
        <v>0</v>
      </c>
      <c r="H11" s="621"/>
      <c r="I11" s="621"/>
      <c r="J11" s="622">
        <f t="shared" si="2"/>
        <v>0</v>
      </c>
      <c r="K11" s="622"/>
      <c r="L11" s="622"/>
      <c r="M11" s="622"/>
      <c r="N11" s="623"/>
      <c r="O11" s="622">
        <f t="shared" si="4"/>
        <v>0</v>
      </c>
    </row>
    <row r="12" spans="1:26" s="619" customFormat="1">
      <c r="B12" s="620" t="s">
        <v>86</v>
      </c>
      <c r="C12" s="621">
        <f t="shared" si="0"/>
        <v>0</v>
      </c>
      <c r="D12" s="621"/>
      <c r="E12" s="621"/>
      <c r="F12" s="622">
        <f t="shared" si="3"/>
        <v>0</v>
      </c>
      <c r="G12" s="621">
        <f t="shared" si="1"/>
        <v>0</v>
      </c>
      <c r="H12" s="621"/>
      <c r="I12" s="621"/>
      <c r="J12" s="622">
        <f t="shared" si="2"/>
        <v>0</v>
      </c>
      <c r="K12" s="622"/>
      <c r="L12" s="622"/>
      <c r="M12" s="622"/>
      <c r="N12" s="623"/>
      <c r="O12" s="622">
        <f t="shared" si="4"/>
        <v>0</v>
      </c>
    </row>
    <row r="13" spans="1:26" s="619" customFormat="1">
      <c r="B13" s="620" t="s">
        <v>174</v>
      </c>
      <c r="C13" s="621">
        <f t="shared" si="0"/>
        <v>0</v>
      </c>
      <c r="D13" s="621"/>
      <c r="E13" s="621"/>
      <c r="F13" s="622">
        <f t="shared" si="3"/>
        <v>0</v>
      </c>
      <c r="G13" s="621">
        <f t="shared" si="1"/>
        <v>0</v>
      </c>
      <c r="H13" s="621"/>
      <c r="I13" s="621"/>
      <c r="J13" s="622">
        <f t="shared" si="2"/>
        <v>0</v>
      </c>
      <c r="K13" s="622"/>
      <c r="L13" s="622"/>
      <c r="M13" s="622"/>
      <c r="N13" s="623"/>
      <c r="O13" s="622">
        <f t="shared" si="4"/>
        <v>0</v>
      </c>
    </row>
    <row r="14" spans="1:26" s="619" customFormat="1">
      <c r="B14" s="620" t="s">
        <v>175</v>
      </c>
      <c r="C14" s="621">
        <f t="shared" si="0"/>
        <v>0</v>
      </c>
      <c r="D14" s="621"/>
      <c r="E14" s="621"/>
      <c r="F14" s="622">
        <f t="shared" si="3"/>
        <v>0</v>
      </c>
      <c r="G14" s="621">
        <f t="shared" si="1"/>
        <v>0</v>
      </c>
      <c r="H14" s="621"/>
      <c r="I14" s="621"/>
      <c r="J14" s="622">
        <f t="shared" si="2"/>
        <v>0</v>
      </c>
      <c r="K14" s="622"/>
      <c r="L14" s="622"/>
      <c r="M14" s="622"/>
      <c r="N14" s="623"/>
      <c r="O14" s="622">
        <f t="shared" si="4"/>
        <v>0</v>
      </c>
    </row>
    <row r="15" spans="1:26" s="619" customFormat="1" ht="30">
      <c r="B15" s="620" t="s">
        <v>176</v>
      </c>
      <c r="C15" s="621">
        <f t="shared" si="0"/>
        <v>0</v>
      </c>
      <c r="D15" s="621"/>
      <c r="E15" s="621"/>
      <c r="F15" s="622">
        <f t="shared" si="3"/>
        <v>0</v>
      </c>
      <c r="G15" s="621">
        <f t="shared" si="1"/>
        <v>0</v>
      </c>
      <c r="H15" s="621"/>
      <c r="I15" s="621"/>
      <c r="J15" s="622">
        <f t="shared" si="2"/>
        <v>0</v>
      </c>
      <c r="K15" s="622"/>
      <c r="L15" s="622"/>
      <c r="M15" s="622"/>
      <c r="N15" s="623"/>
      <c r="O15" s="622">
        <f t="shared" si="4"/>
        <v>0</v>
      </c>
    </row>
    <row r="16" spans="1:26" s="619" customFormat="1">
      <c r="B16" s="620" t="s">
        <v>177</v>
      </c>
      <c r="C16" s="621">
        <f t="shared" si="0"/>
        <v>0</v>
      </c>
      <c r="D16" s="621"/>
      <c r="E16" s="621"/>
      <c r="F16" s="622">
        <f t="shared" si="3"/>
        <v>0</v>
      </c>
      <c r="G16" s="621">
        <f t="shared" si="1"/>
        <v>0</v>
      </c>
      <c r="H16" s="621"/>
      <c r="I16" s="621"/>
      <c r="J16" s="622">
        <f t="shared" si="2"/>
        <v>0</v>
      </c>
      <c r="K16" s="622"/>
      <c r="L16" s="622"/>
      <c r="M16" s="622"/>
      <c r="N16" s="623"/>
      <c r="O16" s="622">
        <f t="shared" si="4"/>
        <v>0</v>
      </c>
    </row>
    <row r="17" spans="1:15" s="616" customFormat="1" ht="17.25">
      <c r="B17" s="624" t="s">
        <v>726</v>
      </c>
      <c r="C17" s="625"/>
      <c r="D17" s="625"/>
      <c r="E17" s="625"/>
      <c r="F17" s="625"/>
      <c r="G17" s="625"/>
      <c r="H17" s="625"/>
      <c r="I17" s="625"/>
      <c r="J17" s="625"/>
      <c r="K17" s="625"/>
      <c r="L17" s="625"/>
      <c r="M17" s="625"/>
      <c r="N17" s="625"/>
      <c r="O17" s="622">
        <f t="shared" si="4"/>
        <v>0</v>
      </c>
    </row>
    <row r="18" spans="1:15" s="619" customFormat="1">
      <c r="B18" s="620" t="s">
        <v>66</v>
      </c>
      <c r="C18" s="621">
        <f>F41</f>
        <v>0</v>
      </c>
      <c r="D18" s="621"/>
      <c r="E18" s="621"/>
      <c r="F18" s="622">
        <f t="shared" si="3"/>
        <v>0</v>
      </c>
      <c r="G18" s="621">
        <f>J41</f>
        <v>0</v>
      </c>
      <c r="H18" s="621"/>
      <c r="I18" s="621"/>
      <c r="J18" s="622">
        <f t="shared" si="2"/>
        <v>0</v>
      </c>
      <c r="K18" s="622"/>
      <c r="L18" s="622"/>
      <c r="M18" s="622"/>
      <c r="N18" s="623"/>
      <c r="O18" s="622">
        <f t="shared" si="4"/>
        <v>0</v>
      </c>
    </row>
    <row r="19" spans="1:15" s="619" customFormat="1">
      <c r="B19" s="620" t="s">
        <v>173</v>
      </c>
      <c r="C19" s="621">
        <f>F42</f>
        <v>0</v>
      </c>
      <c r="D19" s="621"/>
      <c r="E19" s="621"/>
      <c r="F19" s="622">
        <f t="shared" si="3"/>
        <v>0</v>
      </c>
      <c r="G19" s="621">
        <f>J42</f>
        <v>0</v>
      </c>
      <c r="H19" s="621"/>
      <c r="I19" s="621"/>
      <c r="J19" s="622">
        <f t="shared" si="2"/>
        <v>0</v>
      </c>
      <c r="K19" s="622"/>
      <c r="L19" s="622"/>
      <c r="M19" s="622"/>
      <c r="N19" s="623"/>
      <c r="O19" s="622">
        <f t="shared" si="4"/>
        <v>0</v>
      </c>
    </row>
    <row r="20" spans="1:15" s="619" customFormat="1">
      <c r="B20" s="620" t="s">
        <v>754</v>
      </c>
      <c r="C20" s="621">
        <f>F43</f>
        <v>0</v>
      </c>
      <c r="D20" s="621"/>
      <c r="E20" s="621"/>
      <c r="F20" s="622">
        <f t="shared" si="3"/>
        <v>0</v>
      </c>
      <c r="G20" s="621">
        <f>J43</f>
        <v>0</v>
      </c>
      <c r="H20" s="621"/>
      <c r="I20" s="621"/>
      <c r="J20" s="622">
        <f t="shared" si="2"/>
        <v>0</v>
      </c>
      <c r="K20" s="622"/>
      <c r="L20" s="622"/>
      <c r="M20" s="622"/>
      <c r="N20" s="623"/>
      <c r="O20" s="622">
        <f t="shared" si="4"/>
        <v>0</v>
      </c>
    </row>
    <row r="21" spans="1:15" s="619" customFormat="1">
      <c r="B21" s="620" t="s">
        <v>755</v>
      </c>
      <c r="C21" s="621">
        <f>F44</f>
        <v>0</v>
      </c>
      <c r="D21" s="621"/>
      <c r="E21" s="621"/>
      <c r="F21" s="622">
        <f t="shared" si="3"/>
        <v>0</v>
      </c>
      <c r="G21" s="621">
        <f>J44</f>
        <v>0</v>
      </c>
      <c r="H21" s="621"/>
      <c r="I21" s="621"/>
      <c r="J21" s="622">
        <f t="shared" si="2"/>
        <v>0</v>
      </c>
      <c r="K21" s="622"/>
      <c r="L21" s="622"/>
      <c r="M21" s="622"/>
      <c r="N21" s="623"/>
      <c r="O21" s="622">
        <f t="shared" si="4"/>
        <v>0</v>
      </c>
    </row>
    <row r="22" spans="1:15" s="619" customFormat="1">
      <c r="B22" s="620" t="s">
        <v>184</v>
      </c>
      <c r="C22" s="621">
        <f>F45</f>
        <v>0</v>
      </c>
      <c r="D22" s="621"/>
      <c r="E22" s="621"/>
      <c r="F22" s="622">
        <f>SUM(C22:E22)</f>
        <v>0</v>
      </c>
      <c r="G22" s="621">
        <f>J45</f>
        <v>0</v>
      </c>
      <c r="H22" s="621"/>
      <c r="I22" s="621"/>
      <c r="J22" s="622">
        <f>SUM(G22:I22)</f>
        <v>0</v>
      </c>
      <c r="K22" s="622"/>
      <c r="L22" s="622"/>
      <c r="M22" s="622"/>
      <c r="N22" s="623"/>
      <c r="O22" s="622">
        <f t="shared" si="4"/>
        <v>0</v>
      </c>
    </row>
    <row r="23" spans="1:15" s="619" customFormat="1">
      <c r="B23" s="626" t="s">
        <v>17</v>
      </c>
      <c r="C23" s="613">
        <f>SUM(C9:C22)</f>
        <v>0</v>
      </c>
      <c r="D23" s="613">
        <f t="shared" ref="D23:O23" si="5">SUM(D9:D22)</f>
        <v>0</v>
      </c>
      <c r="E23" s="613">
        <f t="shared" si="5"/>
        <v>0</v>
      </c>
      <c r="F23" s="613">
        <f t="shared" si="5"/>
        <v>0</v>
      </c>
      <c r="G23" s="613">
        <f t="shared" si="5"/>
        <v>0</v>
      </c>
      <c r="H23" s="613">
        <f t="shared" si="5"/>
        <v>0</v>
      </c>
      <c r="I23" s="613">
        <f t="shared" si="5"/>
        <v>0</v>
      </c>
      <c r="J23" s="613">
        <f t="shared" si="5"/>
        <v>0</v>
      </c>
      <c r="K23" s="613">
        <f t="shared" si="5"/>
        <v>0</v>
      </c>
      <c r="L23" s="613">
        <f t="shared" si="5"/>
        <v>0</v>
      </c>
      <c r="M23" s="613">
        <f t="shared" si="5"/>
        <v>0</v>
      </c>
      <c r="N23" s="613">
        <f t="shared" si="5"/>
        <v>0</v>
      </c>
      <c r="O23" s="613">
        <f t="shared" si="5"/>
        <v>0</v>
      </c>
    </row>
    <row r="24" spans="1:15" s="619" customFormat="1" hidden="1">
      <c r="B24" s="627"/>
      <c r="C24" s="628"/>
      <c r="D24" s="628"/>
      <c r="E24" s="628"/>
      <c r="F24" s="628"/>
      <c r="G24" s="628"/>
      <c r="H24" s="628"/>
      <c r="I24" s="628"/>
      <c r="J24" s="628"/>
      <c r="K24" s="628"/>
      <c r="L24" s="628"/>
      <c r="M24" s="628"/>
      <c r="N24" s="629"/>
      <c r="O24" s="628"/>
    </row>
    <row r="25" spans="1:15" s="619" customFormat="1" hidden="1">
      <c r="B25" s="627"/>
      <c r="C25" s="628"/>
      <c r="D25" s="628"/>
      <c r="E25" s="628"/>
      <c r="F25" s="628"/>
      <c r="G25" s="628"/>
      <c r="H25" s="628"/>
      <c r="I25" s="628"/>
      <c r="J25" s="628"/>
      <c r="K25" s="628"/>
      <c r="L25" s="628"/>
      <c r="M25" s="628"/>
      <c r="N25" s="629"/>
      <c r="O25" s="628"/>
    </row>
    <row r="26" spans="1:15" hidden="1">
      <c r="A26" s="607" t="s">
        <v>457</v>
      </c>
      <c r="I26" s="608" t="s">
        <v>458</v>
      </c>
      <c r="M26" s="1230" t="str">
        <f>BSheet!D67</f>
        <v>Branch Auditor/ Statutory  Auditor</v>
      </c>
      <c r="N26" s="1230"/>
      <c r="O26" s="1230"/>
    </row>
    <row r="27" spans="1:15" s="619" customFormat="1">
      <c r="B27" s="630"/>
      <c r="C27" s="631"/>
      <c r="D27" s="631"/>
      <c r="E27" s="631"/>
      <c r="F27" s="631"/>
      <c r="G27" s="631"/>
      <c r="H27" s="631"/>
      <c r="I27" s="631"/>
      <c r="J27" s="631"/>
      <c r="K27" s="631"/>
      <c r="L27" s="631"/>
      <c r="M27" s="631"/>
      <c r="N27" s="632"/>
      <c r="O27" s="631"/>
    </row>
    <row r="28" spans="1:15" s="619" customFormat="1">
      <c r="B28" s="1231" t="s">
        <v>1826</v>
      </c>
      <c r="C28" s="1231"/>
      <c r="D28" s="631"/>
      <c r="E28" s="631"/>
      <c r="F28" s="631"/>
      <c r="G28" s="631"/>
      <c r="H28" s="631"/>
      <c r="I28" s="631"/>
      <c r="J28" s="631"/>
      <c r="K28" s="631"/>
      <c r="L28" s="631"/>
      <c r="M28" s="631"/>
      <c r="N28" s="632"/>
      <c r="O28" s="631"/>
    </row>
    <row r="29" spans="1:15" s="614" customFormat="1" ht="12" customHeight="1">
      <c r="B29" s="1240" t="s">
        <v>0</v>
      </c>
      <c r="C29" s="1237" t="s">
        <v>784</v>
      </c>
      <c r="D29" s="1238"/>
      <c r="E29" s="1238"/>
      <c r="F29" s="1239"/>
      <c r="G29" s="1235" t="s">
        <v>785</v>
      </c>
      <c r="H29" s="1235"/>
      <c r="I29" s="1235"/>
      <c r="J29" s="1235"/>
      <c r="K29" s="1236" t="s">
        <v>786</v>
      </c>
      <c r="L29" s="1236"/>
      <c r="M29" s="1236"/>
      <c r="N29" s="1236"/>
      <c r="O29" s="635" t="s">
        <v>787</v>
      </c>
    </row>
    <row r="30" spans="1:15" s="633" customFormat="1" ht="59.25" customHeight="1">
      <c r="B30" s="1241"/>
      <c r="C30" s="615" t="s">
        <v>1787</v>
      </c>
      <c r="D30" s="615" t="s">
        <v>19</v>
      </c>
      <c r="E30" s="615" t="s">
        <v>135</v>
      </c>
      <c r="F30" s="615" t="s">
        <v>1827</v>
      </c>
      <c r="G30" s="615" t="s">
        <v>1788</v>
      </c>
      <c r="H30" s="615" t="s">
        <v>19</v>
      </c>
      <c r="I30" s="615" t="s">
        <v>135</v>
      </c>
      <c r="J30" s="615" t="s">
        <v>1828</v>
      </c>
      <c r="K30" s="615" t="s">
        <v>1789</v>
      </c>
      <c r="L30" s="615" t="s">
        <v>19</v>
      </c>
      <c r="M30" s="615" t="s">
        <v>135</v>
      </c>
      <c r="N30" s="615" t="s">
        <v>1829</v>
      </c>
      <c r="O30" s="615" t="s">
        <v>1830</v>
      </c>
    </row>
    <row r="31" spans="1:15" s="633" customFormat="1" ht="17.25">
      <c r="B31" s="617" t="s">
        <v>725</v>
      </c>
      <c r="C31" s="625"/>
      <c r="D31" s="625"/>
      <c r="E31" s="625"/>
      <c r="F31" s="625"/>
      <c r="G31" s="625"/>
      <c r="H31" s="625"/>
      <c r="I31" s="625"/>
      <c r="J31" s="625"/>
      <c r="K31" s="625"/>
      <c r="L31" s="625"/>
      <c r="M31" s="625"/>
      <c r="N31" s="625"/>
      <c r="O31" s="625"/>
    </row>
    <row r="32" spans="1:15">
      <c r="B32" s="620" t="s">
        <v>172</v>
      </c>
      <c r="C32" s="621"/>
      <c r="D32" s="621"/>
      <c r="E32" s="621"/>
      <c r="F32" s="622">
        <f>SUM(C32:E32)</f>
        <v>0</v>
      </c>
      <c r="G32" s="621"/>
      <c r="H32" s="621"/>
      <c r="I32" s="621"/>
      <c r="J32" s="622">
        <f>SUM(G32:I32)</f>
        <v>0</v>
      </c>
      <c r="K32" s="622"/>
      <c r="L32" s="622"/>
      <c r="M32" s="622"/>
      <c r="N32" s="623"/>
      <c r="O32" s="622">
        <f>F32-J32-N32</f>
        <v>0</v>
      </c>
    </row>
    <row r="33" spans="2:15">
      <c r="B33" s="620" t="s">
        <v>173</v>
      </c>
      <c r="C33" s="621"/>
      <c r="D33" s="621"/>
      <c r="E33" s="621"/>
      <c r="F33" s="622">
        <f t="shared" ref="F33:F44" si="6">SUM(C33:E33)</f>
        <v>0</v>
      </c>
      <c r="G33" s="621"/>
      <c r="H33" s="621"/>
      <c r="I33" s="621"/>
      <c r="J33" s="622">
        <f t="shared" ref="J33:J44" si="7">SUM(G33:I33)</f>
        <v>0</v>
      </c>
      <c r="K33" s="622"/>
      <c r="L33" s="622"/>
      <c r="M33" s="622"/>
      <c r="N33" s="623"/>
      <c r="O33" s="622">
        <f t="shared" ref="O33:O45" si="8">F33-J33-N33</f>
        <v>0</v>
      </c>
    </row>
    <row r="34" spans="2:15">
      <c r="B34" s="620" t="s">
        <v>18</v>
      </c>
      <c r="C34" s="621"/>
      <c r="D34" s="621"/>
      <c r="E34" s="621"/>
      <c r="F34" s="622">
        <f t="shared" si="6"/>
        <v>0</v>
      </c>
      <c r="G34" s="621"/>
      <c r="H34" s="621"/>
      <c r="I34" s="621"/>
      <c r="J34" s="622">
        <f t="shared" si="7"/>
        <v>0</v>
      </c>
      <c r="K34" s="622"/>
      <c r="L34" s="622"/>
      <c r="M34" s="622"/>
      <c r="N34" s="623"/>
      <c r="O34" s="622">
        <f t="shared" si="8"/>
        <v>0</v>
      </c>
    </row>
    <row r="35" spans="2:15">
      <c r="B35" s="620" t="s">
        <v>86</v>
      </c>
      <c r="C35" s="621"/>
      <c r="D35" s="621"/>
      <c r="E35" s="621"/>
      <c r="F35" s="622">
        <f t="shared" si="6"/>
        <v>0</v>
      </c>
      <c r="G35" s="621"/>
      <c r="H35" s="621"/>
      <c r="I35" s="621"/>
      <c r="J35" s="622">
        <f t="shared" si="7"/>
        <v>0</v>
      </c>
      <c r="K35" s="622"/>
      <c r="L35" s="622"/>
      <c r="M35" s="622"/>
      <c r="N35" s="623"/>
      <c r="O35" s="622">
        <f t="shared" si="8"/>
        <v>0</v>
      </c>
    </row>
    <row r="36" spans="2:15">
      <c r="B36" s="620" t="s">
        <v>174</v>
      </c>
      <c r="C36" s="621"/>
      <c r="D36" s="621"/>
      <c r="E36" s="621"/>
      <c r="F36" s="622">
        <f t="shared" si="6"/>
        <v>0</v>
      </c>
      <c r="G36" s="621"/>
      <c r="H36" s="621"/>
      <c r="I36" s="621"/>
      <c r="J36" s="622">
        <f t="shared" si="7"/>
        <v>0</v>
      </c>
      <c r="K36" s="622"/>
      <c r="L36" s="622"/>
      <c r="M36" s="622"/>
      <c r="N36" s="623"/>
      <c r="O36" s="622">
        <f t="shared" si="8"/>
        <v>0</v>
      </c>
    </row>
    <row r="37" spans="2:15">
      <c r="B37" s="620" t="s">
        <v>175</v>
      </c>
      <c r="C37" s="621"/>
      <c r="D37" s="621"/>
      <c r="E37" s="621"/>
      <c r="F37" s="622">
        <f t="shared" si="6"/>
        <v>0</v>
      </c>
      <c r="G37" s="621"/>
      <c r="H37" s="621"/>
      <c r="I37" s="621"/>
      <c r="J37" s="622">
        <f t="shared" si="7"/>
        <v>0</v>
      </c>
      <c r="K37" s="622"/>
      <c r="L37" s="622"/>
      <c r="M37" s="622"/>
      <c r="N37" s="623"/>
      <c r="O37" s="622">
        <f t="shared" si="8"/>
        <v>0</v>
      </c>
    </row>
    <row r="38" spans="2:15" ht="30">
      <c r="B38" s="620" t="s">
        <v>176</v>
      </c>
      <c r="C38" s="621"/>
      <c r="D38" s="621"/>
      <c r="E38" s="621"/>
      <c r="F38" s="622">
        <f t="shared" si="6"/>
        <v>0</v>
      </c>
      <c r="G38" s="621"/>
      <c r="H38" s="621"/>
      <c r="I38" s="621"/>
      <c r="J38" s="622">
        <f t="shared" si="7"/>
        <v>0</v>
      </c>
      <c r="K38" s="622"/>
      <c r="L38" s="622"/>
      <c r="M38" s="622"/>
      <c r="N38" s="623"/>
      <c r="O38" s="622">
        <f t="shared" si="8"/>
        <v>0</v>
      </c>
    </row>
    <row r="39" spans="2:15">
      <c r="B39" s="620" t="s">
        <v>177</v>
      </c>
      <c r="C39" s="621"/>
      <c r="D39" s="621"/>
      <c r="E39" s="621"/>
      <c r="F39" s="622">
        <f t="shared" si="6"/>
        <v>0</v>
      </c>
      <c r="G39" s="621"/>
      <c r="H39" s="621"/>
      <c r="I39" s="621"/>
      <c r="J39" s="622">
        <f t="shared" si="7"/>
        <v>0</v>
      </c>
      <c r="K39" s="622"/>
      <c r="L39" s="622"/>
      <c r="M39" s="622"/>
      <c r="N39" s="623"/>
      <c r="O39" s="622">
        <f t="shared" si="8"/>
        <v>0</v>
      </c>
    </row>
    <row r="40" spans="2:15" ht="17.25">
      <c r="B40" s="624" t="s">
        <v>726</v>
      </c>
      <c r="C40" s="621"/>
      <c r="D40" s="621"/>
      <c r="E40" s="621"/>
      <c r="F40" s="622"/>
      <c r="G40" s="621"/>
      <c r="H40" s="621"/>
      <c r="I40" s="621"/>
      <c r="J40" s="622"/>
      <c r="K40" s="622"/>
      <c r="L40" s="622"/>
      <c r="M40" s="622"/>
      <c r="N40" s="623"/>
      <c r="O40" s="622">
        <f t="shared" si="8"/>
        <v>0</v>
      </c>
    </row>
    <row r="41" spans="2:15">
      <c r="B41" s="620" t="s">
        <v>178</v>
      </c>
      <c r="C41" s="621"/>
      <c r="D41" s="621"/>
      <c r="E41" s="621"/>
      <c r="F41" s="622">
        <f t="shared" si="6"/>
        <v>0</v>
      </c>
      <c r="G41" s="621"/>
      <c r="H41" s="621"/>
      <c r="I41" s="621"/>
      <c r="J41" s="622">
        <f t="shared" si="7"/>
        <v>0</v>
      </c>
      <c r="K41" s="622"/>
      <c r="L41" s="622"/>
      <c r="M41" s="622"/>
      <c r="N41" s="623"/>
      <c r="O41" s="622">
        <f t="shared" si="8"/>
        <v>0</v>
      </c>
    </row>
    <row r="42" spans="2:15">
      <c r="B42" s="620" t="s">
        <v>179</v>
      </c>
      <c r="C42" s="621"/>
      <c r="D42" s="621"/>
      <c r="E42" s="621"/>
      <c r="F42" s="622">
        <f t="shared" si="6"/>
        <v>0</v>
      </c>
      <c r="G42" s="621"/>
      <c r="H42" s="621"/>
      <c r="I42" s="621"/>
      <c r="J42" s="622">
        <f t="shared" si="7"/>
        <v>0</v>
      </c>
      <c r="K42" s="622"/>
      <c r="L42" s="622"/>
      <c r="M42" s="622"/>
      <c r="N42" s="623"/>
      <c r="O42" s="622">
        <f t="shared" si="8"/>
        <v>0</v>
      </c>
    </row>
    <row r="43" spans="2:15" ht="30">
      <c r="B43" s="620" t="s">
        <v>180</v>
      </c>
      <c r="C43" s="621"/>
      <c r="D43" s="621"/>
      <c r="E43" s="621"/>
      <c r="F43" s="622">
        <f t="shared" si="6"/>
        <v>0</v>
      </c>
      <c r="G43" s="621"/>
      <c r="H43" s="621"/>
      <c r="I43" s="621"/>
      <c r="J43" s="622">
        <f t="shared" si="7"/>
        <v>0</v>
      </c>
      <c r="K43" s="622"/>
      <c r="L43" s="622"/>
      <c r="M43" s="622"/>
      <c r="N43" s="623"/>
      <c r="O43" s="622">
        <f t="shared" si="8"/>
        <v>0</v>
      </c>
    </row>
    <row r="44" spans="2:15">
      <c r="B44" s="620" t="s">
        <v>181</v>
      </c>
      <c r="C44" s="621"/>
      <c r="D44" s="621"/>
      <c r="E44" s="621"/>
      <c r="F44" s="622">
        <f t="shared" si="6"/>
        <v>0</v>
      </c>
      <c r="G44" s="621"/>
      <c r="H44" s="621"/>
      <c r="I44" s="621"/>
      <c r="J44" s="622">
        <f t="shared" si="7"/>
        <v>0</v>
      </c>
      <c r="K44" s="622"/>
      <c r="L44" s="622"/>
      <c r="M44" s="622"/>
      <c r="N44" s="623"/>
      <c r="O44" s="622">
        <f t="shared" si="8"/>
        <v>0</v>
      </c>
    </row>
    <row r="45" spans="2:15">
      <c r="B45" s="620" t="s">
        <v>184</v>
      </c>
      <c r="C45" s="621"/>
      <c r="D45" s="621"/>
      <c r="E45" s="621"/>
      <c r="F45" s="622">
        <f>SUM(C45:E45)</f>
        <v>0</v>
      </c>
      <c r="G45" s="621"/>
      <c r="H45" s="621"/>
      <c r="I45" s="621"/>
      <c r="J45" s="622">
        <f>SUM(G45:I45)</f>
        <v>0</v>
      </c>
      <c r="K45" s="622"/>
      <c r="L45" s="622"/>
      <c r="M45" s="622"/>
      <c r="N45" s="623"/>
      <c r="O45" s="622">
        <f t="shared" si="8"/>
        <v>0</v>
      </c>
    </row>
    <row r="46" spans="2:15">
      <c r="B46" s="626" t="s">
        <v>17</v>
      </c>
      <c r="C46" s="613">
        <f>SUM(C32:C45)</f>
        <v>0</v>
      </c>
      <c r="D46" s="613">
        <f t="shared" ref="D46:O46" si="9">SUM(D32:D45)</f>
        <v>0</v>
      </c>
      <c r="E46" s="613">
        <f t="shared" si="9"/>
        <v>0</v>
      </c>
      <c r="F46" s="613">
        <f t="shared" si="9"/>
        <v>0</v>
      </c>
      <c r="G46" s="613">
        <f t="shared" si="9"/>
        <v>0</v>
      </c>
      <c r="H46" s="613">
        <f t="shared" si="9"/>
        <v>0</v>
      </c>
      <c r="I46" s="613">
        <f t="shared" si="9"/>
        <v>0</v>
      </c>
      <c r="J46" s="613">
        <f t="shared" si="9"/>
        <v>0</v>
      </c>
      <c r="K46" s="613">
        <f t="shared" si="9"/>
        <v>0</v>
      </c>
      <c r="L46" s="613">
        <f t="shared" si="9"/>
        <v>0</v>
      </c>
      <c r="M46" s="613">
        <f t="shared" si="9"/>
        <v>0</v>
      </c>
      <c r="N46" s="613">
        <f t="shared" si="9"/>
        <v>0</v>
      </c>
      <c r="O46" s="613">
        <f t="shared" si="9"/>
        <v>0</v>
      </c>
    </row>
    <row r="50" spans="1:15">
      <c r="A50" s="607" t="s">
        <v>457</v>
      </c>
      <c r="I50" s="608" t="s">
        <v>458</v>
      </c>
      <c r="K50" s="634"/>
      <c r="L50" s="634"/>
      <c r="M50" s="1230" t="str">
        <f>M26</f>
        <v>Branch Auditor/ Statutory  Auditor</v>
      </c>
      <c r="N50" s="1230"/>
      <c r="O50" s="1230"/>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zoomScaleSheetLayoutView="100" workbookViewId="0">
      <selection activeCell="D7" sqref="D7"/>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Sep 30, 2019</v>
      </c>
      <c r="B2" s="555"/>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43" t="s">
        <v>1821</v>
      </c>
      <c r="C6" s="1243"/>
      <c r="N6" s="185"/>
    </row>
    <row r="7" spans="1:14" s="102" customFormat="1" ht="53.25" customHeight="1">
      <c r="B7" s="30" t="s">
        <v>0</v>
      </c>
      <c r="C7" s="252" t="s">
        <v>1553</v>
      </c>
      <c r="D7" s="252" t="s">
        <v>1551</v>
      </c>
      <c r="E7" s="252" t="s">
        <v>1552</v>
      </c>
      <c r="F7" s="252" t="s">
        <v>1831</v>
      </c>
      <c r="J7" s="1242"/>
      <c r="K7" s="1242"/>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4" spans="1:14">
      <c r="B14" s="1243" t="s">
        <v>1826</v>
      </c>
      <c r="C14" s="1243"/>
    </row>
    <row r="15" spans="1:14" ht="47.25">
      <c r="B15" s="30" t="s">
        <v>0</v>
      </c>
      <c r="C15" s="252" t="s">
        <v>870</v>
      </c>
      <c r="D15" s="252" t="s">
        <v>1551</v>
      </c>
      <c r="E15" s="252" t="s">
        <v>1552</v>
      </c>
      <c r="F15" s="252" t="s">
        <v>1832</v>
      </c>
    </row>
    <row r="16" spans="1:14">
      <c r="B16" s="67" t="s">
        <v>182</v>
      </c>
      <c r="C16" s="242"/>
      <c r="D16" s="242"/>
      <c r="E16" s="242"/>
      <c r="F16" s="250">
        <f>SUM(C16:E16)</f>
        <v>0</v>
      </c>
    </row>
    <row r="17" spans="2:6">
      <c r="B17" s="68" t="s">
        <v>183</v>
      </c>
      <c r="C17" s="240"/>
      <c r="D17" s="240"/>
      <c r="E17" s="240"/>
      <c r="F17" s="248">
        <f>SUM(C17:E17)</f>
        <v>0</v>
      </c>
    </row>
    <row r="18" spans="2:6">
      <c r="B18" s="68" t="s">
        <v>175</v>
      </c>
      <c r="C18" s="240"/>
      <c r="D18" s="240"/>
      <c r="E18" s="240"/>
      <c r="F18" s="248">
        <f>SUM(C18:E18)</f>
        <v>0</v>
      </c>
    </row>
    <row r="19" spans="2:6">
      <c r="B19" s="68" t="s">
        <v>184</v>
      </c>
      <c r="C19" s="240"/>
      <c r="D19" s="240"/>
      <c r="E19" s="240"/>
      <c r="F19" s="248">
        <f>SUM(C19:E19)</f>
        <v>0</v>
      </c>
    </row>
    <row r="20" spans="2:6">
      <c r="B20" s="283" t="s">
        <v>17</v>
      </c>
      <c r="C20" s="241">
        <f>SUM(C16:C19)</f>
        <v>0</v>
      </c>
      <c r="D20" s="241">
        <f>SUM(D16:D19)</f>
        <v>0</v>
      </c>
      <c r="E20" s="241">
        <f>SUM(E16:E19)</f>
        <v>0</v>
      </c>
      <c r="F20" s="241">
        <f>SUM(F16:F19)</f>
        <v>0</v>
      </c>
    </row>
    <row r="24" spans="2:6">
      <c r="B24" s="1" t="s">
        <v>457</v>
      </c>
      <c r="C24" s="239" t="s">
        <v>458</v>
      </c>
      <c r="D24" s="344"/>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topLeftCell="A19" zoomScaleSheetLayoutView="100" workbookViewId="0">
      <selection activeCell="B37" sqref="B37"/>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Sep 30, 2019</v>
      </c>
      <c r="B2" s="173"/>
    </row>
    <row r="3" spans="1:8">
      <c r="A3" s="2" t="str">
        <f>BSheet!A3</f>
        <v>Name of the Branch/Division (Co):</v>
      </c>
    </row>
    <row r="4" spans="1:8">
      <c r="A4" s="33">
        <v>6</v>
      </c>
      <c r="B4" s="2" t="s">
        <v>112</v>
      </c>
    </row>
    <row r="5" spans="1:8">
      <c r="A5" s="187"/>
      <c r="B5" s="1243" t="s">
        <v>1821</v>
      </c>
      <c r="C5" s="1243"/>
      <c r="G5" s="284" t="str">
        <f>'P&amp;L'!E4</f>
        <v>(Amount Rs.)</v>
      </c>
    </row>
    <row r="6" spans="1:8">
      <c r="A6" s="231"/>
      <c r="B6" s="1254" t="s">
        <v>0</v>
      </c>
      <c r="C6" s="1246" t="s">
        <v>507</v>
      </c>
      <c r="D6" s="1247"/>
      <c r="E6" s="1246" t="s">
        <v>508</v>
      </c>
      <c r="F6" s="1247"/>
      <c r="G6" s="1248" t="s">
        <v>17</v>
      </c>
    </row>
    <row r="7" spans="1:8">
      <c r="A7" s="58"/>
      <c r="B7" s="1255"/>
      <c r="C7" s="254" t="s">
        <v>172</v>
      </c>
      <c r="D7" s="255" t="s">
        <v>173</v>
      </c>
      <c r="E7" s="255" t="str">
        <f>C7</f>
        <v>Land</v>
      </c>
      <c r="F7" s="255" t="s">
        <v>173</v>
      </c>
      <c r="G7" s="1249"/>
    </row>
    <row r="8" spans="1:8" ht="15.75" customHeight="1">
      <c r="A8" s="147"/>
      <c r="B8" s="197" t="s">
        <v>1554</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1822</v>
      </c>
      <c r="C11" s="245">
        <f>SUM(C8:C10)</f>
        <v>0</v>
      </c>
      <c r="D11" s="245">
        <f t="shared" ref="D11:F11" si="1">SUM(D8:D10)</f>
        <v>0</v>
      </c>
      <c r="E11" s="245">
        <f t="shared" si="1"/>
        <v>0</v>
      </c>
      <c r="F11" s="245">
        <f t="shared" si="1"/>
        <v>0</v>
      </c>
      <c r="G11" s="246">
        <f>G8+G9-G10</f>
        <v>0</v>
      </c>
    </row>
    <row r="12" spans="1:8" ht="15.75" customHeight="1">
      <c r="B12" s="197" t="s">
        <v>1555</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1823</v>
      </c>
      <c r="C15" s="245">
        <f>SUM(C12:C14)</f>
        <v>0</v>
      </c>
      <c r="D15" s="245">
        <f t="shared" ref="D15:F15" si="3">SUM(D12:D14)</f>
        <v>0</v>
      </c>
      <c r="E15" s="245">
        <f t="shared" si="3"/>
        <v>0</v>
      </c>
      <c r="F15" s="245">
        <f t="shared" si="3"/>
        <v>0</v>
      </c>
      <c r="G15" s="246">
        <f>G12+G13-G14</f>
        <v>0</v>
      </c>
    </row>
    <row r="16" spans="1:8" ht="15.75" customHeight="1">
      <c r="B16" s="443" t="s">
        <v>1556</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36" t="s">
        <v>46</v>
      </c>
      <c r="C18" s="491"/>
      <c r="D18" s="492"/>
      <c r="E18" s="492"/>
      <c r="F18" s="492"/>
      <c r="G18" s="240">
        <f t="shared" si="4"/>
        <v>0</v>
      </c>
    </row>
    <row r="19" spans="2:7" ht="15.75" customHeight="1">
      <c r="B19" s="1214" t="s">
        <v>1833</v>
      </c>
      <c r="C19" s="245">
        <f>SUM(C16:C18)</f>
        <v>0</v>
      </c>
      <c r="D19" s="245">
        <f t="shared" ref="D19:F19" si="5">SUM(D16:D18)</f>
        <v>0</v>
      </c>
      <c r="E19" s="245">
        <f t="shared" si="5"/>
        <v>0</v>
      </c>
      <c r="F19" s="245">
        <f t="shared" si="5"/>
        <v>0</v>
      </c>
      <c r="G19" s="246">
        <f>G16+G17-G18</f>
        <v>0</v>
      </c>
    </row>
    <row r="20" spans="2:7">
      <c r="B20" s="168" t="s">
        <v>1825</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c r="B22" s="1242" t="s">
        <v>1826</v>
      </c>
      <c r="C22" s="1242"/>
      <c r="D22" s="243"/>
      <c r="E22" s="243"/>
      <c r="F22" s="243"/>
      <c r="G22" s="243"/>
    </row>
    <row r="23" spans="2:7">
      <c r="B23" s="1244" t="s">
        <v>0</v>
      </c>
      <c r="C23" s="1246" t="s">
        <v>507</v>
      </c>
      <c r="D23" s="1247"/>
      <c r="E23" s="1246" t="s">
        <v>508</v>
      </c>
      <c r="F23" s="1247"/>
      <c r="G23" s="1248" t="s">
        <v>17</v>
      </c>
    </row>
    <row r="24" spans="2:7">
      <c r="B24" s="1245"/>
      <c r="C24" s="52" t="str">
        <f>C7</f>
        <v>Land</v>
      </c>
      <c r="D24" s="52" t="str">
        <f>D7</f>
        <v>Building</v>
      </c>
      <c r="E24" s="52" t="str">
        <f>E7</f>
        <v>Land</v>
      </c>
      <c r="F24" s="52" t="str">
        <f>F7</f>
        <v>Building</v>
      </c>
      <c r="G24" s="1249"/>
    </row>
    <row r="25" spans="2:7" ht="15.75" customHeight="1">
      <c r="B25" s="201" t="s">
        <v>871</v>
      </c>
      <c r="C25" s="256"/>
      <c r="D25" s="257"/>
      <c r="E25" s="257"/>
      <c r="F25" s="257"/>
      <c r="G25" s="240">
        <f t="shared" ref="G25:G35" si="7">SUM(C25:F25)</f>
        <v>0</v>
      </c>
    </row>
    <row r="26" spans="2:7">
      <c r="B26" s="204" t="s">
        <v>19</v>
      </c>
      <c r="C26" s="265"/>
      <c r="D26" s="266"/>
      <c r="E26" s="266"/>
      <c r="F26" s="266"/>
      <c r="G26" s="240">
        <f t="shared" si="7"/>
        <v>0</v>
      </c>
    </row>
    <row r="27" spans="2:7">
      <c r="B27" s="203" t="s">
        <v>46</v>
      </c>
      <c r="C27" s="265"/>
      <c r="D27" s="266"/>
      <c r="E27" s="266"/>
      <c r="F27" s="266"/>
      <c r="G27" s="240">
        <f t="shared" si="7"/>
        <v>0</v>
      </c>
    </row>
    <row r="28" spans="2:7" ht="15.75" customHeight="1">
      <c r="B28" s="1214" t="s">
        <v>1827</v>
      </c>
      <c r="C28" s="245">
        <f>SUM(C25:C27)</f>
        <v>0</v>
      </c>
      <c r="D28" s="245">
        <f t="shared" ref="D28:F28" si="8">SUM(D25:D27)</f>
        <v>0</v>
      </c>
      <c r="E28" s="245">
        <f t="shared" si="8"/>
        <v>0</v>
      </c>
      <c r="F28" s="245">
        <f t="shared" si="8"/>
        <v>0</v>
      </c>
      <c r="G28" s="246">
        <f>G25+G26-G27</f>
        <v>0</v>
      </c>
    </row>
    <row r="29" spans="2:7" ht="15.75" customHeight="1">
      <c r="B29" s="201" t="s">
        <v>872</v>
      </c>
      <c r="C29" s="267"/>
      <c r="D29" s="268"/>
      <c r="E29" s="268"/>
      <c r="F29" s="268"/>
      <c r="G29" s="240">
        <f t="shared" si="7"/>
        <v>0</v>
      </c>
    </row>
    <row r="30" spans="2:7">
      <c r="B30" s="202" t="s">
        <v>19</v>
      </c>
      <c r="C30" s="265"/>
      <c r="D30" s="266"/>
      <c r="E30" s="266"/>
      <c r="F30" s="266"/>
      <c r="G30" s="240">
        <f t="shared" si="7"/>
        <v>0</v>
      </c>
    </row>
    <row r="31" spans="2:7">
      <c r="B31" s="203" t="s">
        <v>46</v>
      </c>
      <c r="C31" s="265"/>
      <c r="D31" s="266"/>
      <c r="E31" s="266"/>
      <c r="F31" s="266"/>
      <c r="G31" s="240">
        <f t="shared" si="7"/>
        <v>0</v>
      </c>
    </row>
    <row r="32" spans="2:7" ht="15.75" customHeight="1">
      <c r="B32" s="1214" t="s">
        <v>1828</v>
      </c>
      <c r="C32" s="245">
        <f>SUM(C29:C31)</f>
        <v>0</v>
      </c>
      <c r="D32" s="245">
        <f t="shared" ref="D32:F32" si="9">SUM(D29:D31)</f>
        <v>0</v>
      </c>
      <c r="E32" s="245">
        <f t="shared" si="9"/>
        <v>0</v>
      </c>
      <c r="F32" s="245">
        <f t="shared" si="9"/>
        <v>0</v>
      </c>
      <c r="G32" s="246">
        <f>G29+G30-G31</f>
        <v>0</v>
      </c>
    </row>
    <row r="33" spans="1:12" ht="15.75" customHeight="1">
      <c r="B33" s="443" t="s">
        <v>873</v>
      </c>
      <c r="C33" s="270"/>
      <c r="D33" s="271"/>
      <c r="E33" s="271"/>
      <c r="F33" s="271"/>
      <c r="G33" s="240">
        <f t="shared" si="7"/>
        <v>0</v>
      </c>
    </row>
    <row r="34" spans="1:12" ht="15.75" customHeight="1">
      <c r="B34" s="202" t="s">
        <v>19</v>
      </c>
      <c r="C34" s="265"/>
      <c r="D34" s="266"/>
      <c r="E34" s="266"/>
      <c r="F34" s="266"/>
      <c r="G34" s="240">
        <f t="shared" si="7"/>
        <v>0</v>
      </c>
    </row>
    <row r="35" spans="1:12" ht="15.75" customHeight="1">
      <c r="B35" s="436" t="s">
        <v>46</v>
      </c>
      <c r="C35" s="493"/>
      <c r="D35" s="494"/>
      <c r="E35" s="494"/>
      <c r="F35" s="494"/>
      <c r="G35" s="240">
        <f t="shared" si="7"/>
        <v>0</v>
      </c>
    </row>
    <row r="36" spans="1:12" ht="15.75" customHeight="1">
      <c r="B36" s="1214" t="s">
        <v>1834</v>
      </c>
      <c r="C36" s="245">
        <f>SUM(C33:C35)</f>
        <v>0</v>
      </c>
      <c r="D36" s="245">
        <f t="shared" ref="D36:F36" si="10">SUM(D33:D35)</f>
        <v>0</v>
      </c>
      <c r="E36" s="245">
        <f t="shared" si="10"/>
        <v>0</v>
      </c>
      <c r="F36" s="245">
        <f t="shared" si="10"/>
        <v>0</v>
      </c>
      <c r="G36" s="246">
        <f>G33+G34-G35</f>
        <v>0</v>
      </c>
    </row>
    <row r="37" spans="1:12">
      <c r="B37" s="1214" t="s">
        <v>1830</v>
      </c>
      <c r="C37" s="246">
        <f t="shared" ref="C37:F37" si="11">C28-C32</f>
        <v>0</v>
      </c>
      <c r="D37" s="246">
        <f t="shared" si="11"/>
        <v>0</v>
      </c>
      <c r="E37" s="246">
        <f t="shared" si="11"/>
        <v>0</v>
      </c>
      <c r="F37" s="246">
        <f t="shared" si="11"/>
        <v>0</v>
      </c>
      <c r="G37" s="246">
        <f>G28-G32</f>
        <v>0</v>
      </c>
    </row>
    <row r="39" spans="1:12" customFormat="1" hidden="1">
      <c r="B39" s="2" t="s">
        <v>425</v>
      </c>
      <c r="C39" s="269"/>
      <c r="D39" s="269"/>
      <c r="E39" s="269"/>
      <c r="F39" s="269"/>
      <c r="G39" s="269"/>
    </row>
    <row r="40" spans="1:12" ht="30.75" hidden="1" customHeight="1">
      <c r="B40" s="602" t="s">
        <v>0</v>
      </c>
      <c r="C40" s="603"/>
      <c r="D40" s="1250" t="s">
        <v>1835</v>
      </c>
      <c r="E40" s="1251"/>
      <c r="F40" s="1252" t="s">
        <v>1836</v>
      </c>
      <c r="G40" s="1253"/>
      <c r="H40" s="239"/>
    </row>
    <row r="41" spans="1:12" ht="15.75" hidden="1" customHeight="1">
      <c r="B41" s="1260" t="s">
        <v>429</v>
      </c>
      <c r="C41" s="1261"/>
      <c r="D41" s="1269"/>
      <c r="E41" s="1261"/>
      <c r="F41" s="1271"/>
      <c r="G41" s="1272"/>
      <c r="H41" s="239"/>
    </row>
    <row r="42" spans="1:12" ht="15.75" hidden="1" customHeight="1">
      <c r="B42" s="1262" t="s">
        <v>426</v>
      </c>
      <c r="C42" s="1263"/>
      <c r="D42" s="1270"/>
      <c r="E42" s="1263"/>
      <c r="F42" s="1273"/>
      <c r="G42" s="1274"/>
      <c r="H42" s="239"/>
    </row>
    <row r="43" spans="1:12" ht="15.75" hidden="1" customHeight="1">
      <c r="B43" s="1264" t="s">
        <v>427</v>
      </c>
      <c r="C43" s="1265"/>
      <c r="D43" s="1256">
        <f>D41-D42</f>
        <v>0</v>
      </c>
      <c r="E43" s="1257"/>
      <c r="F43" s="1256">
        <f>F41-F42</f>
        <v>0</v>
      </c>
      <c r="G43" s="1257"/>
      <c r="H43" s="239"/>
    </row>
    <row r="44" spans="1:12" hidden="1">
      <c r="B44" s="1266" t="s">
        <v>31</v>
      </c>
      <c r="C44" s="1259"/>
      <c r="D44" s="1258"/>
      <c r="E44" s="1259"/>
      <c r="F44" s="1273"/>
      <c r="G44" s="1274"/>
      <c r="H44" s="239"/>
    </row>
    <row r="45" spans="1:12" ht="15.75" hidden="1" customHeight="1">
      <c r="B45" s="1267" t="s">
        <v>428</v>
      </c>
      <c r="C45" s="1268"/>
      <c r="D45" s="1256">
        <f>D43-D44</f>
        <v>0</v>
      </c>
      <c r="E45" s="1257"/>
      <c r="F45" s="1256">
        <f>F43-F44</f>
        <v>0</v>
      </c>
      <c r="G45" s="1257"/>
      <c r="H45" s="239"/>
    </row>
    <row r="46" spans="1:12" ht="11.25" hidden="1" customHeight="1"/>
    <row r="47" spans="1:12" hidden="1">
      <c r="A47" s="2" t="s">
        <v>1013</v>
      </c>
      <c r="H47" s="349"/>
      <c r="I47" s="349"/>
      <c r="J47" s="349"/>
      <c r="K47" s="349"/>
      <c r="L47" s="349"/>
    </row>
    <row r="48" spans="1:12" hidden="1">
      <c r="A48" s="2" t="s">
        <v>1014</v>
      </c>
    </row>
    <row r="49" spans="1:7" ht="146.25" hidden="1" customHeight="1">
      <c r="A49" s="1275" t="s">
        <v>1020</v>
      </c>
      <c r="B49" s="1275"/>
      <c r="C49" s="1275"/>
      <c r="D49" s="1275"/>
      <c r="E49" s="1275"/>
      <c r="F49" s="1275"/>
      <c r="G49" s="1275"/>
    </row>
    <row r="50" spans="1:7" ht="23.25" hidden="1" customHeight="1">
      <c r="A50" s="1290" t="s">
        <v>1015</v>
      </c>
      <c r="B50" s="1290"/>
      <c r="C50" s="1290"/>
      <c r="D50" s="1290"/>
      <c r="E50" s="1290"/>
      <c r="F50" s="1290"/>
      <c r="G50" s="600" t="s">
        <v>1018</v>
      </c>
    </row>
    <row r="51" spans="1:7" hidden="1">
      <c r="A51" s="1276" t="s">
        <v>0</v>
      </c>
      <c r="B51" s="1277"/>
      <c r="C51" s="1278"/>
      <c r="D51" s="1286" t="s">
        <v>1017</v>
      </c>
      <c r="E51" s="1287"/>
      <c r="F51" s="1282" t="s">
        <v>1019</v>
      </c>
      <c r="G51" s="1283"/>
    </row>
    <row r="52" spans="1:7" hidden="1">
      <c r="A52" s="1279" t="s">
        <v>1016</v>
      </c>
      <c r="B52" s="1280"/>
      <c r="C52" s="1281"/>
      <c r="D52" s="1288"/>
      <c r="E52" s="1289"/>
      <c r="F52" s="1284"/>
      <c r="G52" s="1285"/>
    </row>
    <row r="53" spans="1:7">
      <c r="A53" s="637"/>
      <c r="B53" s="169"/>
      <c r="C53" s="243"/>
      <c r="D53" s="243"/>
      <c r="E53" s="243"/>
    </row>
    <row r="54" spans="1:7">
      <c r="A54" s="637"/>
      <c r="B54" s="169"/>
      <c r="C54" s="243"/>
      <c r="D54" s="243"/>
      <c r="E54" s="243"/>
    </row>
    <row r="55" spans="1:7">
      <c r="A55" s="2"/>
    </row>
    <row r="56" spans="1:7">
      <c r="B56" s="1" t="s">
        <v>457</v>
      </c>
      <c r="C56" s="239" t="s">
        <v>458</v>
      </c>
      <c r="E56" s="450" t="str">
        <f>BSheet!D67</f>
        <v>Branch Auditor/ Statutory  Auditor</v>
      </c>
      <c r="F56" s="1"/>
      <c r="G56" s="351"/>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zoomScaleSheetLayoutView="100" workbookViewId="0">
      <selection activeCell="B6" sqref="B6"/>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Sep 30, 2019</v>
      </c>
    </row>
    <row r="3" spans="1:6">
      <c r="A3" s="2" t="str">
        <f>BSheet!A3</f>
        <v>Name of the Branch/Division (Co):</v>
      </c>
    </row>
    <row r="4" spans="1:6">
      <c r="A4" s="33">
        <v>7</v>
      </c>
      <c r="B4" s="2" t="s">
        <v>113</v>
      </c>
    </row>
    <row r="5" spans="1:6">
      <c r="A5" s="33"/>
      <c r="B5" s="1243" t="s">
        <v>1821</v>
      </c>
      <c r="C5" s="1243"/>
      <c r="E5" s="239" t="str">
        <f>BSheet!A4</f>
        <v>(Amount Rs.)</v>
      </c>
    </row>
    <row r="6" spans="1:6" ht="31.5">
      <c r="A6" s="58"/>
      <c r="B6" s="30" t="s">
        <v>0</v>
      </c>
      <c r="C6" s="52" t="s">
        <v>185</v>
      </c>
      <c r="D6" s="52" t="s">
        <v>1021</v>
      </c>
      <c r="E6" s="52" t="s">
        <v>17</v>
      </c>
    </row>
    <row r="7" spans="1:6">
      <c r="A7" s="138"/>
      <c r="B7" s="57" t="s">
        <v>1554</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1822</v>
      </c>
      <c r="C10" s="246">
        <f>C7+C8-C9</f>
        <v>0</v>
      </c>
      <c r="D10" s="246">
        <f>D7+D8-D9</f>
        <v>0</v>
      </c>
      <c r="E10" s="246">
        <f t="shared" si="0"/>
        <v>0</v>
      </c>
    </row>
    <row r="11" spans="1:6">
      <c r="B11" s="98" t="s">
        <v>1557</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928" t="s">
        <v>1837</v>
      </c>
      <c r="C14" s="241">
        <f>C11+C12-C13</f>
        <v>0</v>
      </c>
      <c r="D14" s="241">
        <f>D11+D12-D13</f>
        <v>0</v>
      </c>
      <c r="E14" s="246">
        <f t="shared" si="0"/>
        <v>0</v>
      </c>
    </row>
    <row r="15" spans="1:6">
      <c r="B15" s="20" t="s">
        <v>1825</v>
      </c>
      <c r="C15" s="241">
        <f>C10-C14</f>
        <v>0</v>
      </c>
      <c r="D15" s="241">
        <f>D10-D14</f>
        <v>0</v>
      </c>
      <c r="E15" s="241">
        <f>E10-E14</f>
        <v>0</v>
      </c>
      <c r="F15" s="108">
        <f>C15+D15-E15</f>
        <v>0</v>
      </c>
    </row>
    <row r="16" spans="1:6">
      <c r="B16" s="53"/>
      <c r="C16" s="243"/>
      <c r="D16" s="243"/>
      <c r="E16" s="243"/>
    </row>
    <row r="17" spans="2:6">
      <c r="B17" s="1243" t="s">
        <v>1826</v>
      </c>
      <c r="C17" s="1243"/>
      <c r="D17" s="243"/>
      <c r="E17" s="243"/>
    </row>
    <row r="18" spans="2:6" ht="31.5">
      <c r="B18" s="30" t="s">
        <v>0</v>
      </c>
      <c r="C18" s="52" t="s">
        <v>187</v>
      </c>
      <c r="D18" s="52" t="s">
        <v>1021</v>
      </c>
      <c r="E18" s="52" t="s">
        <v>17</v>
      </c>
    </row>
    <row r="19" spans="2:6">
      <c r="B19" s="60" t="s">
        <v>1558</v>
      </c>
      <c r="C19" s="272">
        <f>C28</f>
        <v>0</v>
      </c>
      <c r="D19" s="273">
        <f>D28</f>
        <v>0</v>
      </c>
      <c r="E19" s="240">
        <f>SUM(C19:D19)</f>
        <v>0</v>
      </c>
    </row>
    <row r="20" spans="2:6">
      <c r="B20" s="61" t="s">
        <v>19</v>
      </c>
      <c r="C20" s="272"/>
      <c r="D20" s="274"/>
      <c r="E20" s="240">
        <f t="shared" ref="E20:E21" si="1">SUM(C20:D20)</f>
        <v>0</v>
      </c>
    </row>
    <row r="21" spans="2:6">
      <c r="B21" s="46" t="s">
        <v>46</v>
      </c>
      <c r="C21" s="272"/>
      <c r="D21" s="274"/>
      <c r="E21" s="240">
        <f t="shared" si="1"/>
        <v>0</v>
      </c>
    </row>
    <row r="22" spans="2:6">
      <c r="B22" s="20" t="s">
        <v>1827</v>
      </c>
      <c r="C22" s="275">
        <f>C19+C20-C21</f>
        <v>0</v>
      </c>
      <c r="D22" s="241">
        <f>D19+D20-D21</f>
        <v>0</v>
      </c>
      <c r="E22" s="241">
        <f>E19+E20-E21</f>
        <v>0</v>
      </c>
    </row>
    <row r="23" spans="2:6">
      <c r="B23" s="98" t="s">
        <v>879</v>
      </c>
      <c r="C23" s="274"/>
      <c r="D23" s="274"/>
      <c r="E23" s="240">
        <f t="shared" ref="E23:E25" si="2">C23+D23</f>
        <v>0</v>
      </c>
    </row>
    <row r="24" spans="2:6">
      <c r="B24" s="46" t="s">
        <v>19</v>
      </c>
      <c r="C24" s="274"/>
      <c r="D24" s="274"/>
      <c r="E24" s="240">
        <f t="shared" si="2"/>
        <v>0</v>
      </c>
    </row>
    <row r="25" spans="2:6">
      <c r="B25" s="46" t="s">
        <v>46</v>
      </c>
      <c r="C25" s="274"/>
      <c r="D25" s="274"/>
      <c r="E25" s="240">
        <f t="shared" si="2"/>
        <v>0</v>
      </c>
    </row>
    <row r="26" spans="2:6">
      <c r="B26" s="20" t="s">
        <v>1838</v>
      </c>
      <c r="C26" s="241">
        <f>C23+C24-C25</f>
        <v>0</v>
      </c>
      <c r="D26" s="241">
        <f>D23+D24-D25</f>
        <v>0</v>
      </c>
      <c r="E26" s="241">
        <f>E23+E24-E25</f>
        <v>0</v>
      </c>
    </row>
    <row r="27" spans="2:6">
      <c r="B27" s="20" t="s">
        <v>1830</v>
      </c>
      <c r="C27" s="241">
        <f>C22-C26</f>
        <v>0</v>
      </c>
      <c r="D27" s="241">
        <f>D22-D26</f>
        <v>0</v>
      </c>
      <c r="E27" s="241">
        <f>E22-E26</f>
        <v>0</v>
      </c>
      <c r="F27" s="108">
        <f>C27+D27-E27</f>
        <v>0</v>
      </c>
    </row>
    <row r="28" spans="2:6" hidden="1">
      <c r="B28" s="20" t="s">
        <v>441</v>
      </c>
      <c r="C28" s="246">
        <v>0</v>
      </c>
      <c r="D28" s="246">
        <v>0</v>
      </c>
      <c r="E28" s="247">
        <v>0</v>
      </c>
    </row>
    <row r="29" spans="2:6">
      <c r="B29" s="53"/>
      <c r="C29" s="243"/>
      <c r="D29" s="243"/>
      <c r="E29" s="243"/>
    </row>
    <row r="30" spans="2:6" s="648" customFormat="1">
      <c r="B30" s="53"/>
      <c r="C30" s="243"/>
      <c r="D30" s="243"/>
      <c r="E30" s="243"/>
    </row>
    <row r="33" spans="2:5" ht="27.75" customHeight="1">
      <c r="B33" s="1292" t="s">
        <v>1022</v>
      </c>
      <c r="C33" s="1292"/>
      <c r="D33" s="1291" t="s">
        <v>1012</v>
      </c>
      <c r="E33" s="1291"/>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dimension ref="A1:F668"/>
  <sheetViews>
    <sheetView showGridLines="0" view="pageBreakPreview" topLeftCell="A620" zoomScaleSheetLayoutView="100" workbookViewId="0">
      <selection activeCell="D677" sqref="D677"/>
    </sheetView>
  </sheetViews>
  <sheetFormatPr defaultRowHeight="15.75"/>
  <cols>
    <col min="1" max="1" width="4.140625" style="389" customWidth="1"/>
    <col min="2" max="2" width="47.85546875" style="290" customWidth="1"/>
    <col min="3" max="3" width="22.42578125" style="290" customWidth="1"/>
    <col min="4" max="4" width="19.140625" style="345" customWidth="1"/>
    <col min="5" max="5" width="16.5703125" style="345" customWidth="1"/>
    <col min="6" max="6" width="9.140625" style="290"/>
    <col min="7" max="7" width="12.42578125" style="290" bestFit="1" customWidth="1"/>
    <col min="8" max="16384" width="9.140625" style="290"/>
  </cols>
  <sheetData>
    <row r="1" spans="1:5">
      <c r="A1" s="337" t="str">
        <f>BSheet!A1</f>
        <v>THE STATE TRADING CORPORATION OF INDIA LTD</v>
      </c>
    </row>
    <row r="2" spans="1:5">
      <c r="A2" s="337" t="str">
        <f>PPE!A2</f>
        <v>Notes to accounts for the Period ended Sep 30, 2019</v>
      </c>
    </row>
    <row r="3" spans="1:5">
      <c r="A3" s="337" t="str">
        <f>ITA!A3</f>
        <v>Name of the Branch/Division (Co):</v>
      </c>
    </row>
    <row r="4" spans="1:5">
      <c r="A4" s="337"/>
    </row>
    <row r="5" spans="1:5">
      <c r="A5" s="388">
        <v>8</v>
      </c>
      <c r="B5" s="289" t="s">
        <v>188</v>
      </c>
      <c r="E5" s="509" t="str">
        <f>BSheet!A4</f>
        <v>(Amount Rs.)</v>
      </c>
    </row>
    <row r="6" spans="1:5" ht="31.5" customHeight="1">
      <c r="B6" s="1299" t="s">
        <v>0</v>
      </c>
      <c r="C6" s="1300"/>
      <c r="D6" s="1215" t="s">
        <v>1815</v>
      </c>
      <c r="E6" s="1215" t="s">
        <v>1816</v>
      </c>
    </row>
    <row r="7" spans="1:5">
      <c r="A7" s="388"/>
      <c r="B7" s="472" t="s">
        <v>111</v>
      </c>
      <c r="C7" s="390"/>
      <c r="D7" s="511"/>
      <c r="E7" s="56"/>
    </row>
    <row r="8" spans="1:5">
      <c r="A8" s="388"/>
      <c r="B8" s="474" t="s">
        <v>189</v>
      </c>
      <c r="C8" s="391"/>
      <c r="D8" s="56"/>
      <c r="E8" s="56"/>
    </row>
    <row r="9" spans="1:5">
      <c r="B9" s="474" t="s">
        <v>190</v>
      </c>
      <c r="C9" s="398"/>
      <c r="D9" s="512"/>
      <c r="E9" s="512"/>
    </row>
    <row r="10" spans="1:5">
      <c r="B10" s="490"/>
      <c r="C10" s="398"/>
      <c r="D10" s="512"/>
      <c r="E10" s="512"/>
    </row>
    <row r="11" spans="1:5">
      <c r="B11" s="1325" t="s">
        <v>885</v>
      </c>
      <c r="C11" s="1326"/>
      <c r="D11" s="513"/>
      <c r="E11" s="512"/>
    </row>
    <row r="12" spans="1:5">
      <c r="B12" s="1325" t="s">
        <v>886</v>
      </c>
      <c r="C12" s="1326"/>
      <c r="D12" s="513"/>
      <c r="E12" s="512"/>
    </row>
    <row r="13" spans="1:5">
      <c r="B13" s="1382" t="s">
        <v>881</v>
      </c>
      <c r="C13" s="1383"/>
      <c r="D13" s="512"/>
      <c r="E13" s="512"/>
    </row>
    <row r="14" spans="1:5">
      <c r="B14" s="1382" t="s">
        <v>442</v>
      </c>
      <c r="C14" s="1383"/>
      <c r="D14" s="513"/>
      <c r="E14" s="512"/>
    </row>
    <row r="15" spans="1:5">
      <c r="B15" s="1379" t="s">
        <v>882</v>
      </c>
      <c r="C15" s="1379"/>
      <c r="D15" s="514">
        <f>D13-D14</f>
        <v>0</v>
      </c>
      <c r="E15" s="514">
        <f>E13-E14</f>
        <v>0</v>
      </c>
    </row>
    <row r="16" spans="1:5">
      <c r="B16" s="1388" t="s">
        <v>192</v>
      </c>
      <c r="C16" s="1389"/>
      <c r="D16" s="513"/>
      <c r="E16" s="512"/>
    </row>
    <row r="17" spans="2:5">
      <c r="B17" s="1388" t="s">
        <v>884</v>
      </c>
      <c r="C17" s="1389"/>
      <c r="D17" s="513"/>
      <c r="E17" s="512"/>
    </row>
    <row r="18" spans="2:5">
      <c r="B18" s="1382" t="s">
        <v>883</v>
      </c>
      <c r="C18" s="1383"/>
      <c r="D18" s="513"/>
      <c r="E18" s="512"/>
    </row>
    <row r="19" spans="2:5">
      <c r="B19" s="1382" t="s">
        <v>442</v>
      </c>
      <c r="C19" s="1383"/>
      <c r="D19" s="513"/>
      <c r="E19" s="512"/>
    </row>
    <row r="20" spans="2:5">
      <c r="B20" s="1379" t="s">
        <v>882</v>
      </c>
      <c r="C20" s="1379"/>
      <c r="D20" s="514">
        <f>D18-D19</f>
        <v>0</v>
      </c>
      <c r="E20" s="514">
        <f>E18-E19</f>
        <v>0</v>
      </c>
    </row>
    <row r="21" spans="2:5">
      <c r="B21" s="1325" t="s">
        <v>191</v>
      </c>
      <c r="C21" s="1326"/>
      <c r="D21" s="513"/>
      <c r="E21" s="512"/>
    </row>
    <row r="22" spans="2:5">
      <c r="B22" s="1372" t="s">
        <v>630</v>
      </c>
      <c r="C22" s="1373"/>
      <c r="D22" s="512"/>
      <c r="E22" s="512"/>
    </row>
    <row r="23" spans="2:5">
      <c r="B23" s="489" t="s">
        <v>442</v>
      </c>
      <c r="C23" s="392"/>
      <c r="D23" s="512"/>
      <c r="E23" s="512"/>
    </row>
    <row r="24" spans="2:5">
      <c r="B24" s="1379" t="s">
        <v>882</v>
      </c>
      <c r="C24" s="1379"/>
      <c r="D24" s="514">
        <f t="shared" ref="D24:E24" si="0">D22-D23</f>
        <v>0</v>
      </c>
      <c r="E24" s="514">
        <f t="shared" si="0"/>
        <v>0</v>
      </c>
    </row>
    <row r="25" spans="2:5" ht="14.25" customHeight="1">
      <c r="B25" s="1388" t="s">
        <v>32</v>
      </c>
      <c r="C25" s="1389"/>
      <c r="D25" s="513"/>
      <c r="E25" s="512"/>
    </row>
    <row r="26" spans="2:5" ht="14.25" customHeight="1">
      <c r="B26" s="1388" t="s">
        <v>887</v>
      </c>
      <c r="C26" s="1389"/>
      <c r="D26" s="513"/>
      <c r="E26" s="512"/>
    </row>
    <row r="27" spans="2:5" ht="14.25" customHeight="1">
      <c r="B27" s="1382" t="s">
        <v>883</v>
      </c>
      <c r="C27" s="1383"/>
      <c r="D27" s="513"/>
      <c r="E27" s="512"/>
    </row>
    <row r="28" spans="2:5" ht="14.25" customHeight="1">
      <c r="B28" s="1382" t="s">
        <v>442</v>
      </c>
      <c r="C28" s="1383"/>
      <c r="D28" s="513"/>
      <c r="E28" s="512"/>
    </row>
    <row r="29" spans="2:5" ht="14.25" customHeight="1">
      <c r="B29" s="1379" t="s">
        <v>882</v>
      </c>
      <c r="C29" s="1379"/>
      <c r="D29" s="514">
        <f>D27-D28</f>
        <v>0</v>
      </c>
      <c r="E29" s="514">
        <f>E27-E28</f>
        <v>0</v>
      </c>
    </row>
    <row r="30" spans="2:5" ht="14.25" customHeight="1">
      <c r="B30" s="1388" t="s">
        <v>892</v>
      </c>
      <c r="C30" s="1389"/>
      <c r="D30" s="513"/>
      <c r="E30" s="512"/>
    </row>
    <row r="31" spans="2:5" ht="14.25" customHeight="1">
      <c r="B31" s="1382" t="s">
        <v>888</v>
      </c>
      <c r="C31" s="1383"/>
      <c r="D31" s="513"/>
      <c r="E31" s="512"/>
    </row>
    <row r="32" spans="2:5" ht="14.25" customHeight="1">
      <c r="B32" s="1382" t="s">
        <v>442</v>
      </c>
      <c r="C32" s="1383"/>
      <c r="D32" s="513"/>
      <c r="E32" s="512"/>
    </row>
    <row r="33" spans="2:5">
      <c r="B33" s="1379" t="s">
        <v>882</v>
      </c>
      <c r="C33" s="1379"/>
      <c r="D33" s="514">
        <f t="shared" ref="D33:E33" si="1">D31-D32</f>
        <v>0</v>
      </c>
      <c r="E33" s="514">
        <f t="shared" si="1"/>
        <v>0</v>
      </c>
    </row>
    <row r="34" spans="2:5">
      <c r="B34" s="1388" t="s">
        <v>891</v>
      </c>
      <c r="C34" s="1389"/>
      <c r="D34" s="512"/>
      <c r="E34" s="512"/>
    </row>
    <row r="35" spans="2:5">
      <c r="B35" s="1382" t="s">
        <v>889</v>
      </c>
      <c r="C35" s="1383"/>
      <c r="D35" s="512"/>
      <c r="E35" s="512"/>
    </row>
    <row r="36" spans="2:5">
      <c r="B36" s="1382" t="s">
        <v>442</v>
      </c>
      <c r="C36" s="1383"/>
      <c r="D36" s="512"/>
      <c r="E36" s="512"/>
    </row>
    <row r="37" spans="2:5">
      <c r="B37" s="1379" t="s">
        <v>882</v>
      </c>
      <c r="C37" s="1379"/>
      <c r="D37" s="514">
        <f t="shared" ref="D37:E37" si="2">D35-D36</f>
        <v>0</v>
      </c>
      <c r="E37" s="514">
        <f t="shared" si="2"/>
        <v>0</v>
      </c>
    </row>
    <row r="38" spans="2:5">
      <c r="B38" s="1388" t="s">
        <v>893</v>
      </c>
      <c r="C38" s="1389"/>
      <c r="D38" s="512"/>
      <c r="E38" s="512"/>
    </row>
    <row r="39" spans="2:5">
      <c r="B39" s="1382" t="s">
        <v>890</v>
      </c>
      <c r="C39" s="1383"/>
      <c r="D39" s="512"/>
      <c r="E39" s="512"/>
    </row>
    <row r="40" spans="2:5">
      <c r="B40" s="1382" t="s">
        <v>442</v>
      </c>
      <c r="C40" s="1383"/>
      <c r="D40" s="512"/>
      <c r="E40" s="512"/>
    </row>
    <row r="41" spans="2:5">
      <c r="B41" s="1379" t="s">
        <v>882</v>
      </c>
      <c r="C41" s="1379"/>
      <c r="D41" s="514">
        <f t="shared" ref="D41:E41" si="3">D39-D40</f>
        <v>0</v>
      </c>
      <c r="E41" s="514">
        <f t="shared" si="3"/>
        <v>0</v>
      </c>
    </row>
    <row r="42" spans="2:5">
      <c r="B42" s="489"/>
      <c r="C42" s="398"/>
      <c r="D42" s="512"/>
      <c r="E42" s="512"/>
    </row>
    <row r="43" spans="2:5">
      <c r="B43" s="1317" t="s">
        <v>17</v>
      </c>
      <c r="C43" s="1318"/>
      <c r="D43" s="510">
        <f>D15+D20+D24+D29+D33+D37+D41</f>
        <v>0</v>
      </c>
      <c r="E43" s="510">
        <f>E15+E20+E24+E29+E33+E37+E41</f>
        <v>0</v>
      </c>
    </row>
    <row r="44" spans="2:5">
      <c r="B44" s="1370" t="s">
        <v>21</v>
      </c>
      <c r="C44" s="1371"/>
      <c r="D44" s="513"/>
      <c r="E44" s="512"/>
    </row>
    <row r="45" spans="2:5">
      <c r="B45" s="1372" t="s">
        <v>630</v>
      </c>
      <c r="C45" s="1373"/>
      <c r="D45" s="512"/>
      <c r="E45" s="512"/>
    </row>
    <row r="46" spans="2:5">
      <c r="B46" s="462" t="s">
        <v>443</v>
      </c>
      <c r="C46" s="392"/>
      <c r="D46" s="512"/>
      <c r="E46" s="512"/>
    </row>
    <row r="47" spans="2:5">
      <c r="B47" s="1379" t="s">
        <v>882</v>
      </c>
      <c r="C47" s="1379"/>
      <c r="D47" s="515">
        <f>D45-D46</f>
        <v>0</v>
      </c>
      <c r="E47" s="515">
        <f>E45-E46</f>
        <v>0</v>
      </c>
    </row>
    <row r="48" spans="2:5">
      <c r="B48" s="1317" t="s">
        <v>17</v>
      </c>
      <c r="C48" s="1318"/>
      <c r="D48" s="510">
        <f>D47</f>
        <v>0</v>
      </c>
      <c r="E48" s="510">
        <f>E47</f>
        <v>0</v>
      </c>
    </row>
    <row r="49" spans="1:6">
      <c r="B49" s="301"/>
      <c r="C49" s="301"/>
      <c r="D49" s="517"/>
      <c r="E49" s="347"/>
    </row>
    <row r="50" spans="1:6">
      <c r="B50" s="302" t="s">
        <v>915</v>
      </c>
      <c r="C50" s="301"/>
      <c r="D50" s="517"/>
      <c r="E50" s="347"/>
    </row>
    <row r="51" spans="1:6">
      <c r="B51" s="1364" t="s">
        <v>916</v>
      </c>
      <c r="C51" s="1365"/>
      <c r="D51" s="1393" t="s">
        <v>918</v>
      </c>
      <c r="E51" s="1394"/>
    </row>
    <row r="52" spans="1:6">
      <c r="B52" s="1338"/>
      <c r="C52" s="1338"/>
      <c r="D52" s="1339"/>
      <c r="E52" s="1339"/>
    </row>
    <row r="53" spans="1:6">
      <c r="B53" s="1317"/>
      <c r="C53" s="1318"/>
      <c r="D53" s="1340"/>
      <c r="E53" s="1341"/>
    </row>
    <row r="54" spans="1:6">
      <c r="B54" s="638"/>
      <c r="C54" s="638"/>
      <c r="D54" s="639"/>
      <c r="E54" s="639"/>
    </row>
    <row r="55" spans="1:6">
      <c r="B55" s="1374" t="s">
        <v>917</v>
      </c>
      <c r="C55" s="1374"/>
      <c r="D55" s="1337" t="s">
        <v>918</v>
      </c>
      <c r="E55" s="1337"/>
    </row>
    <row r="56" spans="1:6">
      <c r="B56" s="1338"/>
      <c r="C56" s="1338"/>
      <c r="D56" s="1339"/>
      <c r="E56" s="1339"/>
    </row>
    <row r="57" spans="1:6">
      <c r="B57" s="1375"/>
      <c r="C57" s="1376"/>
      <c r="D57" s="1342"/>
      <c r="E57" s="1343"/>
    </row>
    <row r="58" spans="1:6">
      <c r="B58" s="301"/>
      <c r="C58" s="301"/>
      <c r="D58" s="517"/>
      <c r="E58" s="347"/>
    </row>
    <row r="59" spans="1:6">
      <c r="A59" s="929">
        <v>9</v>
      </c>
      <c r="B59" s="930" t="s">
        <v>75</v>
      </c>
    </row>
    <row r="60" spans="1:6" ht="31.5">
      <c r="B60" s="1299" t="s">
        <v>0</v>
      </c>
      <c r="C60" s="1300"/>
      <c r="D60" s="510" t="str">
        <f>D6</f>
        <v>As at 
Sep 30, 2019</v>
      </c>
      <c r="E60" s="510" t="str">
        <f>E6</f>
        <v>As at 
Sep 30, 2018</v>
      </c>
    </row>
    <row r="61" spans="1:6">
      <c r="B61" s="1377" t="s">
        <v>111</v>
      </c>
      <c r="C61" s="1378"/>
      <c r="D61" s="518"/>
      <c r="E61" s="518"/>
      <c r="F61" s="399"/>
    </row>
    <row r="62" spans="1:6">
      <c r="B62" s="468" t="s">
        <v>761</v>
      </c>
      <c r="C62" s="469"/>
      <c r="D62" s="512"/>
      <c r="E62" s="512"/>
      <c r="F62" s="399"/>
    </row>
    <row r="63" spans="1:6">
      <c r="B63" s="470" t="s">
        <v>243</v>
      </c>
      <c r="C63" s="471"/>
      <c r="D63" s="512"/>
      <c r="E63" s="512"/>
      <c r="F63" s="399"/>
    </row>
    <row r="64" spans="1:6">
      <c r="B64" s="1293" t="s">
        <v>244</v>
      </c>
      <c r="C64" s="1294"/>
      <c r="D64" s="512"/>
      <c r="E64" s="512"/>
    </row>
    <row r="65" spans="2:6">
      <c r="B65" s="926" t="s">
        <v>1575</v>
      </c>
      <c r="C65" s="927"/>
      <c r="D65" s="512"/>
      <c r="E65" s="512"/>
    </row>
    <row r="66" spans="2:6">
      <c r="B66" s="1293" t="s">
        <v>1576</v>
      </c>
      <c r="C66" s="1294"/>
      <c r="D66" s="512"/>
      <c r="E66" s="512"/>
    </row>
    <row r="67" spans="2:6">
      <c r="B67" s="1327" t="s">
        <v>245</v>
      </c>
      <c r="C67" s="1328"/>
      <c r="D67" s="515">
        <f>SUM(D63:D66)</f>
        <v>0</v>
      </c>
      <c r="E67" s="515">
        <f>SUM(E63:E66)</f>
        <v>0</v>
      </c>
    </row>
    <row r="68" spans="2:6">
      <c r="B68" s="1293" t="s">
        <v>246</v>
      </c>
      <c r="C68" s="1294"/>
      <c r="D68" s="512"/>
      <c r="E68" s="512"/>
    </row>
    <row r="69" spans="2:6">
      <c r="B69" s="1364" t="s">
        <v>762</v>
      </c>
      <c r="C69" s="1365"/>
      <c r="D69" s="519">
        <f>D67-D68</f>
        <v>0</v>
      </c>
      <c r="E69" s="519">
        <f>E67-E68</f>
        <v>0</v>
      </c>
    </row>
    <row r="70" spans="2:6">
      <c r="B70" s="552" t="s">
        <v>760</v>
      </c>
      <c r="C70" s="553"/>
      <c r="D70" s="512"/>
      <c r="E70" s="512"/>
      <c r="F70" s="399"/>
    </row>
    <row r="71" spans="2:6">
      <c r="B71" s="470" t="s">
        <v>243</v>
      </c>
      <c r="C71" s="471"/>
      <c r="D71" s="512"/>
      <c r="E71" s="512"/>
      <c r="F71" s="399"/>
    </row>
    <row r="72" spans="2:6">
      <c r="B72" s="1293" t="s">
        <v>244</v>
      </c>
      <c r="C72" s="1294"/>
      <c r="D72" s="512"/>
      <c r="E72" s="512"/>
    </row>
    <row r="73" spans="2:6">
      <c r="B73" s="926" t="s">
        <v>1575</v>
      </c>
      <c r="C73" s="927"/>
      <c r="D73" s="512"/>
      <c r="E73" s="512"/>
    </row>
    <row r="74" spans="2:6">
      <c r="B74" s="1293" t="s">
        <v>1576</v>
      </c>
      <c r="C74" s="1294"/>
      <c r="D74" s="512"/>
      <c r="E74" s="512"/>
    </row>
    <row r="75" spans="2:6">
      <c r="B75" s="1327" t="s">
        <v>245</v>
      </c>
      <c r="C75" s="1328"/>
      <c r="D75" s="515">
        <f>SUM(D71:D74)</f>
        <v>0</v>
      </c>
      <c r="E75" s="515">
        <f>SUM(E71:E74)</f>
        <v>0</v>
      </c>
    </row>
    <row r="76" spans="2:6">
      <c r="B76" s="1293" t="s">
        <v>246</v>
      </c>
      <c r="C76" s="1294"/>
      <c r="D76" s="512"/>
      <c r="E76" s="512"/>
    </row>
    <row r="77" spans="2:6">
      <c r="B77" s="1364" t="s">
        <v>763</v>
      </c>
      <c r="C77" s="1365"/>
      <c r="D77" s="519">
        <f>D75-D76</f>
        <v>0</v>
      </c>
      <c r="E77" s="519">
        <f>E75-E76</f>
        <v>0</v>
      </c>
    </row>
    <row r="78" spans="2:6">
      <c r="B78" s="1364" t="s">
        <v>764</v>
      </c>
      <c r="C78" s="1365"/>
      <c r="D78" s="519">
        <f>D69+D77</f>
        <v>0</v>
      </c>
      <c r="E78" s="519">
        <f>E69+E77</f>
        <v>0</v>
      </c>
    </row>
    <row r="79" spans="2:6">
      <c r="B79" s="1380" t="s">
        <v>21</v>
      </c>
      <c r="C79" s="1381"/>
      <c r="D79" s="346"/>
      <c r="E79" s="346"/>
    </row>
    <row r="80" spans="2:6">
      <c r="B80" s="1354" t="s">
        <v>761</v>
      </c>
      <c r="C80" s="1355"/>
      <c r="D80" s="512"/>
      <c r="E80" s="512"/>
    </row>
    <row r="81" spans="2:5">
      <c r="B81" s="454" t="s">
        <v>266</v>
      </c>
      <c r="C81" s="455"/>
      <c r="D81" s="512"/>
      <c r="E81" s="512"/>
    </row>
    <row r="82" spans="2:5">
      <c r="B82" s="454" t="s">
        <v>267</v>
      </c>
      <c r="C82" s="455"/>
      <c r="D82" s="512"/>
      <c r="E82" s="512"/>
    </row>
    <row r="83" spans="2:5">
      <c r="B83" s="926" t="s">
        <v>1575</v>
      </c>
      <c r="C83" s="927"/>
      <c r="D83" s="512"/>
      <c r="E83" s="512"/>
    </row>
    <row r="84" spans="2:5">
      <c r="B84" s="1293" t="s">
        <v>1576</v>
      </c>
      <c r="C84" s="1294"/>
      <c r="D84" s="512"/>
      <c r="E84" s="512"/>
    </row>
    <row r="85" spans="2:5">
      <c r="B85" s="1327" t="s">
        <v>245</v>
      </c>
      <c r="C85" s="1328"/>
      <c r="D85" s="515">
        <f>SUM(D81:D84)</f>
        <v>0</v>
      </c>
      <c r="E85" s="515">
        <f>SUM(E81:E84)</f>
        <v>0</v>
      </c>
    </row>
    <row r="86" spans="2:5">
      <c r="B86" s="1293" t="s">
        <v>246</v>
      </c>
      <c r="C86" s="1294"/>
      <c r="D86" s="512"/>
      <c r="E86" s="512"/>
    </row>
    <row r="87" spans="2:5">
      <c r="B87" s="1364" t="s">
        <v>762</v>
      </c>
      <c r="C87" s="1365"/>
      <c r="D87" s="515">
        <f>D85-D86</f>
        <v>0</v>
      </c>
      <c r="E87" s="515">
        <f>E85-E86</f>
        <v>0</v>
      </c>
    </row>
    <row r="88" spans="2:5">
      <c r="B88" s="459" t="s">
        <v>268</v>
      </c>
      <c r="C88" s="455"/>
      <c r="D88" s="520"/>
      <c r="E88" s="512"/>
    </row>
    <row r="89" spans="2:5">
      <c r="B89" s="454" t="s">
        <v>266</v>
      </c>
      <c r="C89" s="455"/>
      <c r="D89" s="512"/>
      <c r="E89" s="512"/>
    </row>
    <row r="90" spans="2:5">
      <c r="B90" s="454" t="s">
        <v>269</v>
      </c>
      <c r="C90" s="455"/>
      <c r="D90" s="512"/>
      <c r="E90" s="512"/>
    </row>
    <row r="91" spans="2:5">
      <c r="B91" s="926" t="s">
        <v>1575</v>
      </c>
      <c r="C91" s="927"/>
      <c r="D91" s="512"/>
      <c r="E91" s="512"/>
    </row>
    <row r="92" spans="2:5">
      <c r="B92" s="1293" t="s">
        <v>1576</v>
      </c>
      <c r="C92" s="1294"/>
      <c r="D92" s="512"/>
      <c r="E92" s="512"/>
    </row>
    <row r="93" spans="2:5">
      <c r="B93" s="1327" t="s">
        <v>245</v>
      </c>
      <c r="C93" s="1328"/>
      <c r="D93" s="515">
        <f>SUM(D89:D92)</f>
        <v>0</v>
      </c>
      <c r="E93" s="515">
        <f>SUM(E89:E92)</f>
        <v>0</v>
      </c>
    </row>
    <row r="94" spans="2:5">
      <c r="B94" s="1293" t="s">
        <v>246</v>
      </c>
      <c r="C94" s="1294"/>
      <c r="D94" s="512">
        <f>D92</f>
        <v>0</v>
      </c>
      <c r="E94" s="512">
        <f>E92</f>
        <v>0</v>
      </c>
    </row>
    <row r="95" spans="2:5">
      <c r="B95" s="1364" t="s">
        <v>763</v>
      </c>
      <c r="C95" s="1365"/>
      <c r="D95" s="515">
        <f>D93-D94</f>
        <v>0</v>
      </c>
      <c r="E95" s="515">
        <f>E93-E94</f>
        <v>0</v>
      </c>
    </row>
    <row r="96" spans="2:5">
      <c r="B96" s="1364" t="s">
        <v>764</v>
      </c>
      <c r="C96" s="1365"/>
      <c r="D96" s="519">
        <f>D87+D95</f>
        <v>0</v>
      </c>
      <c r="E96" s="519">
        <f>E87+E95</f>
        <v>0</v>
      </c>
    </row>
    <row r="97" spans="2:5">
      <c r="B97" s="644"/>
      <c r="C97" s="644"/>
      <c r="D97" s="347"/>
      <c r="E97" s="347"/>
    </row>
    <row r="98" spans="2:5">
      <c r="B98" s="640" t="s">
        <v>767</v>
      </c>
      <c r="C98" s="638"/>
      <c r="D98" s="639"/>
      <c r="E98" s="641"/>
    </row>
    <row r="99" spans="2:5">
      <c r="B99" s="1301" t="s">
        <v>765</v>
      </c>
      <c r="C99" s="1302"/>
      <c r="D99" s="510"/>
      <c r="E99" s="519"/>
    </row>
    <row r="100" spans="2:5">
      <c r="B100" s="1301" t="s">
        <v>766</v>
      </c>
      <c r="C100" s="1302"/>
      <c r="D100" s="510"/>
      <c r="E100" s="519"/>
    </row>
    <row r="101" spans="2:5" ht="32.25" customHeight="1">
      <c r="B101" s="1391" t="s">
        <v>776</v>
      </c>
      <c r="C101" s="1392"/>
      <c r="D101" s="510"/>
      <c r="E101" s="519"/>
    </row>
    <row r="102" spans="2:5">
      <c r="B102" s="1317" t="s">
        <v>17</v>
      </c>
      <c r="C102" s="1318"/>
      <c r="D102" s="510"/>
      <c r="E102" s="519"/>
    </row>
    <row r="103" spans="2:5">
      <c r="B103" s="400"/>
      <c r="C103" s="400"/>
      <c r="D103" s="521"/>
      <c r="E103" s="522"/>
    </row>
    <row r="104" spans="2:5">
      <c r="B104" s="1390" t="s">
        <v>770</v>
      </c>
      <c r="C104" s="1390"/>
      <c r="D104" s="1390"/>
      <c r="E104" s="1390"/>
    </row>
    <row r="105" spans="2:5">
      <c r="B105" s="1301" t="s">
        <v>768</v>
      </c>
      <c r="C105" s="1302"/>
      <c r="D105" s="510"/>
      <c r="E105" s="519"/>
    </row>
    <row r="106" spans="2:5">
      <c r="B106" s="1301" t="s">
        <v>769</v>
      </c>
      <c r="C106" s="1302"/>
      <c r="D106" s="510"/>
      <c r="E106" s="519"/>
    </row>
    <row r="107" spans="2:5">
      <c r="B107" s="1364" t="s">
        <v>867</v>
      </c>
      <c r="C107" s="1365"/>
      <c r="D107" s="510">
        <f>SUM(D105:D106)</f>
        <v>0</v>
      </c>
      <c r="E107" s="510">
        <f>SUM(E105:E106)</f>
        <v>0</v>
      </c>
    </row>
    <row r="108" spans="2:5">
      <c r="B108" s="301"/>
      <c r="C108" s="301"/>
      <c r="D108" s="517"/>
      <c r="E108" s="347"/>
    </row>
    <row r="109" spans="2:5">
      <c r="B109" s="289" t="s">
        <v>820</v>
      </c>
    </row>
    <row r="110" spans="2:5" ht="31.5">
      <c r="B110" s="1299" t="s">
        <v>0</v>
      </c>
      <c r="C110" s="1300"/>
      <c r="D110" s="510" t="str">
        <f>D60</f>
        <v>As at 
Sep 30, 2019</v>
      </c>
      <c r="E110" s="510" t="str">
        <f>E60</f>
        <v>As at 
Sep 30, 2018</v>
      </c>
    </row>
    <row r="111" spans="2:5">
      <c r="B111" s="1377" t="s">
        <v>111</v>
      </c>
      <c r="C111" s="1378"/>
      <c r="D111" s="512"/>
      <c r="E111" s="512"/>
    </row>
    <row r="112" spans="2:5">
      <c r="B112" s="401" t="s">
        <v>756</v>
      </c>
      <c r="C112" s="402"/>
      <c r="D112" s="512"/>
      <c r="E112" s="512"/>
    </row>
    <row r="113" spans="1:5">
      <c r="B113" s="401" t="s">
        <v>821</v>
      </c>
      <c r="C113" s="402"/>
      <c r="D113" s="512"/>
      <c r="E113" s="512"/>
    </row>
    <row r="114" spans="1:5">
      <c r="B114" s="401" t="s">
        <v>757</v>
      </c>
      <c r="C114" s="402"/>
      <c r="D114" s="512"/>
      <c r="E114" s="512"/>
    </row>
    <row r="115" spans="1:5">
      <c r="B115" s="401" t="s">
        <v>758</v>
      </c>
      <c r="C115" s="402"/>
      <c r="D115" s="512"/>
      <c r="E115" s="512"/>
    </row>
    <row r="116" spans="1:5">
      <c r="B116" s="403" t="s">
        <v>97</v>
      </c>
      <c r="C116" s="404"/>
      <c r="D116" s="512"/>
      <c r="E116" s="512"/>
    </row>
    <row r="117" spans="1:5">
      <c r="B117" s="405" t="s">
        <v>759</v>
      </c>
      <c r="C117" s="406"/>
      <c r="D117" s="519" t="s">
        <v>186</v>
      </c>
      <c r="E117" s="519" t="s">
        <v>186</v>
      </c>
    </row>
    <row r="118" spans="1:5">
      <c r="B118" s="1377" t="s">
        <v>21</v>
      </c>
      <c r="C118" s="1378"/>
      <c r="D118" s="518"/>
      <c r="E118" s="518"/>
    </row>
    <row r="119" spans="1:5">
      <c r="B119" s="401" t="s">
        <v>756</v>
      </c>
      <c r="C119" s="402"/>
      <c r="D119" s="512"/>
      <c r="E119" s="512"/>
    </row>
    <row r="120" spans="1:5">
      <c r="B120" s="401" t="s">
        <v>821</v>
      </c>
      <c r="C120" s="402"/>
      <c r="D120" s="512"/>
      <c r="E120" s="512"/>
    </row>
    <row r="121" spans="1:5">
      <c r="B121" s="401" t="s">
        <v>757</v>
      </c>
      <c r="C121" s="402"/>
      <c r="D121" s="512"/>
      <c r="E121" s="512"/>
    </row>
    <row r="122" spans="1:5">
      <c r="B122" s="401" t="s">
        <v>758</v>
      </c>
      <c r="C122" s="402"/>
      <c r="D122" s="512"/>
      <c r="E122" s="512"/>
    </row>
    <row r="123" spans="1:5">
      <c r="B123" s="403" t="s">
        <v>97</v>
      </c>
      <c r="C123" s="404"/>
      <c r="D123" s="512"/>
      <c r="E123" s="512"/>
    </row>
    <row r="124" spans="1:5">
      <c r="B124" s="405" t="s">
        <v>759</v>
      </c>
      <c r="C124" s="406"/>
      <c r="D124" s="519" t="s">
        <v>186</v>
      </c>
      <c r="E124" s="519" t="s">
        <v>186</v>
      </c>
    </row>
    <row r="125" spans="1:5">
      <c r="B125" s="407"/>
      <c r="C125" s="407"/>
      <c r="D125" s="347"/>
      <c r="E125" s="347"/>
    </row>
    <row r="126" spans="1:5">
      <c r="A126" s="47">
        <v>10</v>
      </c>
      <c r="B126" s="930" t="s">
        <v>193</v>
      </c>
      <c r="C126" s="11"/>
      <c r="D126" s="523"/>
      <c r="E126" s="523"/>
    </row>
    <row r="127" spans="1:5" ht="31.5">
      <c r="A127" s="55"/>
      <c r="B127" s="1299" t="s">
        <v>0</v>
      </c>
      <c r="C127" s="1300"/>
      <c r="D127" s="510" t="str">
        <f>D110</f>
        <v>As at 
Sep 30, 2019</v>
      </c>
      <c r="E127" s="510" t="str">
        <f>E110</f>
        <v>As at 
Sep 30, 2018</v>
      </c>
    </row>
    <row r="128" spans="1:5">
      <c r="A128" s="99"/>
      <c r="B128" s="1384" t="s">
        <v>194</v>
      </c>
      <c r="C128" s="1385"/>
      <c r="D128" s="512"/>
      <c r="E128" s="512"/>
    </row>
    <row r="129" spans="1:5">
      <c r="A129" s="99"/>
      <c r="B129" s="1311" t="s">
        <v>249</v>
      </c>
      <c r="C129" s="1312"/>
      <c r="D129" s="512"/>
      <c r="E129" s="512"/>
    </row>
    <row r="130" spans="1:5">
      <c r="A130" s="99"/>
      <c r="B130" s="1305" t="s">
        <v>1579</v>
      </c>
      <c r="C130" s="1306"/>
      <c r="D130" s="512"/>
      <c r="E130" s="512"/>
    </row>
    <row r="131" spans="1:5">
      <c r="A131" s="99"/>
      <c r="B131" s="1305" t="s">
        <v>1578</v>
      </c>
      <c r="C131" s="1306"/>
      <c r="D131" s="512"/>
      <c r="E131" s="512"/>
    </row>
    <row r="132" spans="1:5">
      <c r="B132" s="926" t="s">
        <v>1575</v>
      </c>
      <c r="C132" s="927"/>
      <c r="D132" s="512"/>
      <c r="E132" s="512"/>
    </row>
    <row r="133" spans="1:5">
      <c r="B133" s="1293" t="s">
        <v>1576</v>
      </c>
      <c r="C133" s="1294"/>
      <c r="D133" s="512"/>
      <c r="E133" s="512"/>
    </row>
    <row r="134" spans="1:5">
      <c r="A134" s="99"/>
      <c r="B134" s="1327" t="s">
        <v>245</v>
      </c>
      <c r="C134" s="1328"/>
      <c r="D134" s="515">
        <f>SUM(D130:D133)</f>
        <v>0</v>
      </c>
      <c r="E134" s="515">
        <f>SUM(E130:E133)</f>
        <v>0</v>
      </c>
    </row>
    <row r="135" spans="1:5">
      <c r="A135" s="99"/>
      <c r="B135" s="1305" t="s">
        <v>247</v>
      </c>
      <c r="C135" s="1306"/>
      <c r="D135" s="512"/>
      <c r="E135" s="512"/>
    </row>
    <row r="136" spans="1:5">
      <c r="A136" s="99"/>
      <c r="B136" s="452" t="s">
        <v>727</v>
      </c>
      <c r="C136" s="453"/>
      <c r="D136" s="512"/>
      <c r="E136" s="512"/>
    </row>
    <row r="137" spans="1:5">
      <c r="A137" s="99"/>
      <c r="B137" s="1303" t="s">
        <v>250</v>
      </c>
      <c r="C137" s="1304"/>
      <c r="D137" s="515">
        <f>D134-D135-D136</f>
        <v>0</v>
      </c>
      <c r="E137" s="515">
        <f>E134-E135-E136</f>
        <v>0</v>
      </c>
    </row>
    <row r="138" spans="1:5">
      <c r="A138" s="99"/>
      <c r="B138" s="456"/>
      <c r="C138" s="457"/>
      <c r="D138" s="512"/>
      <c r="E138" s="512"/>
    </row>
    <row r="139" spans="1:5">
      <c r="A139" s="99"/>
      <c r="B139" s="1311" t="s">
        <v>251</v>
      </c>
      <c r="C139" s="1312"/>
      <c r="D139" s="512"/>
      <c r="E139" s="512"/>
    </row>
    <row r="140" spans="1:5">
      <c r="A140" s="99"/>
      <c r="B140" s="1305" t="s">
        <v>1577</v>
      </c>
      <c r="C140" s="1306"/>
      <c r="D140" s="512"/>
      <c r="E140" s="512"/>
    </row>
    <row r="141" spans="1:5">
      <c r="A141" s="99"/>
      <c r="B141" s="1305" t="s">
        <v>1578</v>
      </c>
      <c r="C141" s="1306"/>
      <c r="D141" s="512"/>
      <c r="E141" s="512"/>
    </row>
    <row r="142" spans="1:5">
      <c r="A142" s="99"/>
      <c r="B142" s="926" t="s">
        <v>1575</v>
      </c>
      <c r="C142" s="927"/>
      <c r="D142" s="512"/>
      <c r="E142" s="512"/>
    </row>
    <row r="143" spans="1:5">
      <c r="A143" s="99"/>
      <c r="B143" s="1293" t="s">
        <v>1576</v>
      </c>
      <c r="C143" s="1294"/>
      <c r="D143" s="512"/>
      <c r="E143" s="512"/>
    </row>
    <row r="144" spans="1:5">
      <c r="A144" s="99"/>
      <c r="B144" s="1327" t="s">
        <v>245</v>
      </c>
      <c r="C144" s="1328"/>
      <c r="D144" s="515">
        <f>SUM(D140:D143)</f>
        <v>0</v>
      </c>
      <c r="E144" s="515">
        <f>SUM(E140:E143)</f>
        <v>0</v>
      </c>
    </row>
    <row r="145" spans="1:5">
      <c r="A145" s="99"/>
      <c r="B145" s="1305" t="s">
        <v>247</v>
      </c>
      <c r="C145" s="1306"/>
      <c r="D145" s="515">
        <f>D143</f>
        <v>0</v>
      </c>
      <c r="E145" s="515">
        <f>E143</f>
        <v>0</v>
      </c>
    </row>
    <row r="146" spans="1:5">
      <c r="A146" s="99"/>
      <c r="B146" s="1303" t="s">
        <v>248</v>
      </c>
      <c r="C146" s="1304"/>
      <c r="D146" s="515">
        <f>D144-D145</f>
        <v>0</v>
      </c>
      <c r="E146" s="515">
        <f>E144-E145</f>
        <v>0</v>
      </c>
    </row>
    <row r="147" spans="1:5">
      <c r="A147" s="99"/>
      <c r="B147" s="1311" t="s">
        <v>252</v>
      </c>
      <c r="C147" s="1312"/>
      <c r="D147" s="512"/>
      <c r="E147" s="512"/>
    </row>
    <row r="148" spans="1:5">
      <c r="A148" s="99"/>
      <c r="B148" s="1305" t="s">
        <v>1577</v>
      </c>
      <c r="C148" s="1306"/>
      <c r="D148" s="512"/>
      <c r="E148" s="512"/>
    </row>
    <row r="149" spans="1:5">
      <c r="A149" s="99"/>
      <c r="B149" s="1305" t="s">
        <v>1578</v>
      </c>
      <c r="C149" s="1306"/>
      <c r="D149" s="512"/>
      <c r="E149" s="512"/>
    </row>
    <row r="150" spans="1:5">
      <c r="A150" s="99"/>
      <c r="B150" s="926" t="s">
        <v>1575</v>
      </c>
      <c r="C150" s="927"/>
      <c r="D150" s="512"/>
      <c r="E150" s="512"/>
    </row>
    <row r="151" spans="1:5">
      <c r="A151" s="99"/>
      <c r="B151" s="1293" t="s">
        <v>1576</v>
      </c>
      <c r="C151" s="1294"/>
      <c r="D151" s="512"/>
      <c r="E151" s="512"/>
    </row>
    <row r="152" spans="1:5">
      <c r="A152" s="99"/>
      <c r="B152" s="926" t="s">
        <v>1580</v>
      </c>
      <c r="C152" s="927"/>
      <c r="D152" s="512"/>
      <c r="E152" s="512"/>
    </row>
    <row r="153" spans="1:5">
      <c r="A153" s="99"/>
      <c r="B153" s="1327" t="s">
        <v>245</v>
      </c>
      <c r="C153" s="1328"/>
      <c r="D153" s="515">
        <f>SUM(D148:D151)</f>
        <v>0</v>
      </c>
      <c r="E153" s="515">
        <f>SUM(E148:E151)</f>
        <v>0</v>
      </c>
    </row>
    <row r="154" spans="1:5">
      <c r="A154" s="99"/>
      <c r="B154" s="1305" t="s">
        <v>247</v>
      </c>
      <c r="C154" s="1306"/>
      <c r="D154" s="518">
        <f>D151</f>
        <v>0</v>
      </c>
      <c r="E154" s="518">
        <f>E151</f>
        <v>0</v>
      </c>
    </row>
    <row r="155" spans="1:5">
      <c r="A155" s="99"/>
      <c r="B155" s="1305" t="s">
        <v>717</v>
      </c>
      <c r="C155" s="1306"/>
      <c r="D155" s="512"/>
      <c r="E155" s="512"/>
    </row>
    <row r="156" spans="1:5">
      <c r="A156" s="99"/>
      <c r="B156" s="1303" t="s">
        <v>253</v>
      </c>
      <c r="C156" s="1304"/>
      <c r="D156" s="515">
        <f>D153-D154-D155</f>
        <v>0</v>
      </c>
      <c r="E156" s="515">
        <f>E153-E154-E155</f>
        <v>0</v>
      </c>
    </row>
    <row r="157" spans="1:5">
      <c r="A157" s="99"/>
      <c r="B157" s="456"/>
      <c r="C157" s="457"/>
      <c r="D157" s="512"/>
      <c r="E157" s="512"/>
    </row>
    <row r="158" spans="1:5">
      <c r="A158" s="99"/>
      <c r="B158" s="1333" t="s">
        <v>1581</v>
      </c>
      <c r="C158" s="1334"/>
      <c r="D158" s="519">
        <f>D137+D146+D156</f>
        <v>0</v>
      </c>
      <c r="E158" s="519">
        <f>E137+E146+E156</f>
        <v>0</v>
      </c>
    </row>
    <row r="159" spans="1:5">
      <c r="A159" s="99"/>
      <c r="B159" s="1350" t="s">
        <v>21</v>
      </c>
      <c r="C159" s="1351"/>
      <c r="D159" s="512"/>
      <c r="E159" s="512"/>
    </row>
    <row r="160" spans="1:5">
      <c r="A160" s="99"/>
      <c r="B160" s="1311" t="s">
        <v>249</v>
      </c>
      <c r="C160" s="1312"/>
      <c r="D160" s="512"/>
      <c r="E160" s="512"/>
    </row>
    <row r="161" spans="1:5">
      <c r="A161" s="99"/>
      <c r="B161" s="1305" t="s">
        <v>1579</v>
      </c>
      <c r="C161" s="1306"/>
      <c r="D161" s="512"/>
      <c r="E161" s="512"/>
    </row>
    <row r="162" spans="1:5">
      <c r="A162" s="99"/>
      <c r="B162" s="1305" t="s">
        <v>1578</v>
      </c>
      <c r="C162" s="1306"/>
      <c r="D162" s="512"/>
      <c r="E162" s="512"/>
    </row>
    <row r="163" spans="1:5">
      <c r="A163" s="99"/>
      <c r="B163" s="926" t="s">
        <v>1575</v>
      </c>
      <c r="C163" s="927"/>
      <c r="D163" s="512"/>
      <c r="E163" s="512"/>
    </row>
    <row r="164" spans="1:5">
      <c r="A164" s="99"/>
      <c r="B164" s="1293" t="s">
        <v>1576</v>
      </c>
      <c r="C164" s="1294"/>
      <c r="D164" s="512"/>
      <c r="E164" s="512"/>
    </row>
    <row r="165" spans="1:5">
      <c r="A165" s="99"/>
      <c r="B165" s="1327" t="s">
        <v>245</v>
      </c>
      <c r="C165" s="1328"/>
      <c r="D165" s="515">
        <f>SUM(D161:D164)</f>
        <v>0</v>
      </c>
      <c r="E165" s="515">
        <f>SUM(E161:E164)</f>
        <v>0</v>
      </c>
    </row>
    <row r="166" spans="1:5">
      <c r="A166" s="99"/>
      <c r="B166" s="1305" t="s">
        <v>247</v>
      </c>
      <c r="C166" s="1306"/>
      <c r="D166" s="518">
        <f>D164</f>
        <v>0</v>
      </c>
      <c r="E166" s="518">
        <f>E164</f>
        <v>0</v>
      </c>
    </row>
    <row r="167" spans="1:5">
      <c r="A167" s="99"/>
      <c r="B167" s="452" t="s">
        <v>727</v>
      </c>
      <c r="C167" s="453"/>
      <c r="D167" s="524"/>
      <c r="E167" s="524"/>
    </row>
    <row r="168" spans="1:5">
      <c r="A168" s="99"/>
      <c r="B168" s="1303" t="s">
        <v>250</v>
      </c>
      <c r="C168" s="1304"/>
      <c r="D168" s="515">
        <f>D165-D166</f>
        <v>0</v>
      </c>
      <c r="E168" s="515">
        <f>E165-E166</f>
        <v>0</v>
      </c>
    </row>
    <row r="169" spans="1:5">
      <c r="A169" s="99"/>
      <c r="B169" s="604"/>
      <c r="C169" s="605"/>
      <c r="D169" s="512"/>
      <c r="E169" s="512"/>
    </row>
    <row r="170" spans="1:5">
      <c r="A170" s="99"/>
      <c r="B170" s="1311" t="s">
        <v>251</v>
      </c>
      <c r="C170" s="1312"/>
      <c r="D170" s="512"/>
      <c r="E170" s="512"/>
    </row>
    <row r="171" spans="1:5">
      <c r="A171" s="99"/>
      <c r="B171" s="1305" t="s">
        <v>1579</v>
      </c>
      <c r="C171" s="1306"/>
      <c r="D171" s="512"/>
      <c r="E171" s="512"/>
    </row>
    <row r="172" spans="1:5">
      <c r="A172" s="99"/>
      <c r="B172" s="1305" t="s">
        <v>1578</v>
      </c>
      <c r="C172" s="1306"/>
      <c r="D172" s="512"/>
      <c r="E172" s="512"/>
    </row>
    <row r="173" spans="1:5">
      <c r="A173" s="99"/>
      <c r="B173" s="926" t="s">
        <v>1575</v>
      </c>
      <c r="C173" s="927"/>
      <c r="D173" s="512"/>
      <c r="E173" s="512"/>
    </row>
    <row r="174" spans="1:5">
      <c r="A174" s="99"/>
      <c r="B174" s="1293" t="s">
        <v>1576</v>
      </c>
      <c r="C174" s="1294"/>
      <c r="D174" s="512"/>
      <c r="E174" s="512"/>
    </row>
    <row r="175" spans="1:5">
      <c r="A175" s="99"/>
      <c r="B175" s="1327" t="s">
        <v>245</v>
      </c>
      <c r="C175" s="1328"/>
      <c r="D175" s="518">
        <f>SUM(D171:D174)</f>
        <v>0</v>
      </c>
      <c r="E175" s="518">
        <f>SUM(E171:E174)</f>
        <v>0</v>
      </c>
    </row>
    <row r="176" spans="1:5">
      <c r="A176" s="99"/>
      <c r="B176" s="1305" t="s">
        <v>247</v>
      </c>
      <c r="C176" s="1306"/>
      <c r="D176" s="518">
        <f>D174</f>
        <v>0</v>
      </c>
      <c r="E176" s="518">
        <f>E174</f>
        <v>0</v>
      </c>
    </row>
    <row r="177" spans="1:5">
      <c r="A177" s="99"/>
      <c r="B177" s="1335" t="s">
        <v>248</v>
      </c>
      <c r="C177" s="1336"/>
      <c r="D177" s="515">
        <f>D175-D176</f>
        <v>0</v>
      </c>
      <c r="E177" s="515">
        <f>E175-E176</f>
        <v>0</v>
      </c>
    </row>
    <row r="178" spans="1:5">
      <c r="A178" s="99"/>
      <c r="B178" s="1311" t="s">
        <v>252</v>
      </c>
      <c r="C178" s="1312"/>
      <c r="D178" s="512"/>
      <c r="E178" s="512"/>
    </row>
    <row r="179" spans="1:5">
      <c r="A179" s="99"/>
      <c r="B179" s="1305" t="s">
        <v>1579</v>
      </c>
      <c r="C179" s="1306"/>
      <c r="D179" s="512"/>
      <c r="E179" s="512"/>
    </row>
    <row r="180" spans="1:5">
      <c r="A180" s="99"/>
      <c r="B180" s="1305" t="s">
        <v>1578</v>
      </c>
      <c r="C180" s="1306"/>
      <c r="D180" s="512"/>
      <c r="E180" s="512"/>
    </row>
    <row r="181" spans="1:5">
      <c r="A181" s="99"/>
      <c r="B181" s="926" t="s">
        <v>1575</v>
      </c>
      <c r="C181" s="927"/>
      <c r="D181" s="512"/>
      <c r="E181" s="512"/>
    </row>
    <row r="182" spans="1:5">
      <c r="A182" s="99"/>
      <c r="B182" s="1293" t="s">
        <v>1576</v>
      </c>
      <c r="C182" s="1294"/>
      <c r="D182" s="512"/>
      <c r="E182" s="512"/>
    </row>
    <row r="183" spans="1:5">
      <c r="A183" s="99"/>
      <c r="B183" s="1327" t="s">
        <v>245</v>
      </c>
      <c r="C183" s="1328"/>
      <c r="D183" s="515">
        <f>SUM(D179:D182)</f>
        <v>0</v>
      </c>
      <c r="E183" s="515">
        <f>SUM(E179:E182)</f>
        <v>0</v>
      </c>
    </row>
    <row r="184" spans="1:5">
      <c r="A184" s="99"/>
      <c r="B184" s="1305" t="s">
        <v>247</v>
      </c>
      <c r="C184" s="1306"/>
      <c r="D184" s="518">
        <f>D182</f>
        <v>0</v>
      </c>
      <c r="E184" s="518">
        <f>E182</f>
        <v>0</v>
      </c>
    </row>
    <row r="185" spans="1:5" ht="19.5" customHeight="1">
      <c r="A185" s="99"/>
      <c r="B185" s="452" t="s">
        <v>717</v>
      </c>
      <c r="C185" s="393"/>
      <c r="D185" s="512"/>
      <c r="E185" s="512"/>
    </row>
    <row r="186" spans="1:5">
      <c r="A186" s="99"/>
      <c r="B186" s="1293" t="s">
        <v>788</v>
      </c>
      <c r="C186" s="1294"/>
      <c r="D186" s="524"/>
      <c r="E186" s="524"/>
    </row>
    <row r="187" spans="1:5">
      <c r="A187" s="99"/>
      <c r="B187" s="1303" t="s">
        <v>253</v>
      </c>
      <c r="C187" s="1314"/>
      <c r="D187" s="515">
        <f>D183-D184-D185+D186</f>
        <v>0</v>
      </c>
      <c r="E187" s="515">
        <f>E183-E184-E185+E186</f>
        <v>0</v>
      </c>
    </row>
    <row r="188" spans="1:5">
      <c r="A188" s="19"/>
      <c r="B188" s="1313" t="s">
        <v>1581</v>
      </c>
      <c r="C188" s="1313"/>
      <c r="D188" s="519">
        <f>D168+D177+D187+D210</f>
        <v>0</v>
      </c>
      <c r="E188" s="519">
        <f>E168+E177+E187</f>
        <v>0</v>
      </c>
    </row>
    <row r="189" spans="1:5">
      <c r="A189" s="19"/>
      <c r="B189" s="16"/>
      <c r="C189" s="16"/>
      <c r="D189" s="347"/>
      <c r="E189" s="347"/>
    </row>
    <row r="190" spans="1:5">
      <c r="B190" s="640" t="s">
        <v>767</v>
      </c>
      <c r="C190" s="638"/>
      <c r="D190" s="639"/>
      <c r="E190" s="641"/>
    </row>
    <row r="191" spans="1:5">
      <c r="B191" s="1315" t="s">
        <v>765</v>
      </c>
      <c r="C191" s="1316"/>
      <c r="D191" s="249"/>
      <c r="E191" s="516"/>
    </row>
    <row r="192" spans="1:5">
      <c r="B192" s="1386" t="s">
        <v>766</v>
      </c>
      <c r="C192" s="1387"/>
      <c r="D192" s="56"/>
      <c r="E192" s="346"/>
    </row>
    <row r="193" spans="1:5" ht="31.5" customHeight="1">
      <c r="B193" s="1348" t="s">
        <v>776</v>
      </c>
      <c r="C193" s="1349"/>
      <c r="D193" s="534"/>
      <c r="E193" s="532"/>
    </row>
    <row r="194" spans="1:5">
      <c r="A194" s="19"/>
      <c r="B194" s="1317" t="s">
        <v>17</v>
      </c>
      <c r="C194" s="1318"/>
      <c r="D194" s="510"/>
      <c r="E194" s="519"/>
    </row>
    <row r="195" spans="1:5">
      <c r="A195" s="19"/>
      <c r="B195" s="301"/>
      <c r="C195" s="301"/>
      <c r="D195" s="517"/>
      <c r="E195" s="347"/>
    </row>
    <row r="196" spans="1:5">
      <c r="A196" s="99">
        <v>11</v>
      </c>
      <c r="B196" s="12" t="s">
        <v>84</v>
      </c>
      <c r="C196" s="398"/>
      <c r="D196" s="348"/>
      <c r="E196" s="348"/>
    </row>
    <row r="197" spans="1:5" ht="31.5">
      <c r="A197" s="47"/>
      <c r="B197" s="1299" t="s">
        <v>0</v>
      </c>
      <c r="C197" s="1300"/>
      <c r="D197" s="510" t="str">
        <f>D127</f>
        <v>As at 
Sep 30, 2019</v>
      </c>
      <c r="E197" s="510" t="str">
        <f>E127</f>
        <v>As at 
Sep 30, 2018</v>
      </c>
    </row>
    <row r="198" spans="1:5">
      <c r="A198" s="99"/>
      <c r="B198" s="1384" t="s">
        <v>194</v>
      </c>
      <c r="C198" s="1385"/>
      <c r="D198" s="518"/>
      <c r="E198" s="518"/>
    </row>
    <row r="199" spans="1:5" ht="15.75" customHeight="1">
      <c r="A199" s="99"/>
      <c r="B199" s="1350" t="s">
        <v>654</v>
      </c>
      <c r="C199" s="1351"/>
      <c r="D199" s="512"/>
      <c r="E199" s="512"/>
    </row>
    <row r="200" spans="1:5" ht="15.75" customHeight="1">
      <c r="A200" s="99"/>
      <c r="B200" s="236" t="s">
        <v>510</v>
      </c>
      <c r="C200" s="165"/>
      <c r="D200" s="512"/>
      <c r="E200" s="512"/>
    </row>
    <row r="201" spans="1:5" ht="15.75" customHeight="1">
      <c r="A201" s="99"/>
      <c r="B201" s="236" t="s">
        <v>509</v>
      </c>
      <c r="C201" s="237"/>
      <c r="D201" s="512"/>
      <c r="E201" s="512"/>
    </row>
    <row r="202" spans="1:5">
      <c r="A202" s="99"/>
      <c r="B202" s="1395" t="s">
        <v>250</v>
      </c>
      <c r="C202" s="1396"/>
      <c r="D202" s="515"/>
      <c r="E202" s="515"/>
    </row>
    <row r="203" spans="1:5">
      <c r="A203" s="99"/>
      <c r="B203" s="1311" t="s">
        <v>655</v>
      </c>
      <c r="C203" s="1312"/>
      <c r="D203" s="512"/>
      <c r="E203" s="512"/>
    </row>
    <row r="204" spans="1:5">
      <c r="A204" s="99"/>
      <c r="B204" s="1305" t="s">
        <v>1579</v>
      </c>
      <c r="C204" s="1306"/>
      <c r="D204" s="512"/>
      <c r="E204" s="512"/>
    </row>
    <row r="205" spans="1:5">
      <c r="A205" s="99"/>
      <c r="B205" s="1305" t="s">
        <v>1578</v>
      </c>
      <c r="C205" s="1306"/>
      <c r="D205" s="512"/>
      <c r="E205" s="512"/>
    </row>
    <row r="206" spans="1:5">
      <c r="A206" s="99"/>
      <c r="B206" s="926" t="s">
        <v>1575</v>
      </c>
      <c r="C206" s="927"/>
      <c r="D206" s="512"/>
      <c r="E206" s="512"/>
    </row>
    <row r="207" spans="1:5">
      <c r="A207" s="99"/>
      <c r="B207" s="1293" t="s">
        <v>1576</v>
      </c>
      <c r="C207" s="1294"/>
      <c r="D207" s="512"/>
      <c r="E207" s="512"/>
    </row>
    <row r="208" spans="1:5">
      <c r="A208" s="99"/>
      <c r="B208" s="1327" t="s">
        <v>245</v>
      </c>
      <c r="C208" s="1328"/>
      <c r="D208" s="515">
        <f>SUM(D204:D207)</f>
        <v>0</v>
      </c>
      <c r="E208" s="515">
        <f>SUM(E204:E207)</f>
        <v>0</v>
      </c>
    </row>
    <row r="209" spans="1:6">
      <c r="A209" s="99"/>
      <c r="B209" s="1305" t="s">
        <v>247</v>
      </c>
      <c r="C209" s="1306"/>
      <c r="D209" s="512"/>
      <c r="E209" s="512"/>
    </row>
    <row r="210" spans="1:6">
      <c r="A210" s="99"/>
      <c r="B210" s="1303" t="s">
        <v>248</v>
      </c>
      <c r="C210" s="1304"/>
      <c r="D210" s="518">
        <f>D208-D209</f>
        <v>0</v>
      </c>
      <c r="E210" s="518">
        <v>0</v>
      </c>
    </row>
    <row r="211" spans="1:6">
      <c r="A211" s="99"/>
      <c r="B211" s="1333" t="s">
        <v>60</v>
      </c>
      <c r="C211" s="1334"/>
      <c r="D211" s="519">
        <f>SUM(D200:D201)+D210</f>
        <v>0</v>
      </c>
      <c r="E211" s="519">
        <f>SUM(E200:E201)+E210</f>
        <v>0</v>
      </c>
    </row>
    <row r="212" spans="1:6">
      <c r="A212" s="99"/>
      <c r="B212" s="1350" t="s">
        <v>21</v>
      </c>
      <c r="C212" s="1351"/>
      <c r="D212" s="512"/>
      <c r="E212" s="512"/>
    </row>
    <row r="213" spans="1:6">
      <c r="A213" s="99"/>
      <c r="B213" s="505" t="s">
        <v>1026</v>
      </c>
      <c r="C213" s="165"/>
      <c r="D213" s="512"/>
      <c r="E213" s="512"/>
    </row>
    <row r="214" spans="1:6">
      <c r="A214" s="99"/>
      <c r="B214" s="1309" t="s">
        <v>257</v>
      </c>
      <c r="C214" s="1310"/>
      <c r="D214" s="512"/>
      <c r="E214" s="512"/>
    </row>
    <row r="215" spans="1:6">
      <c r="A215" s="99"/>
      <c r="B215" s="1307" t="s">
        <v>254</v>
      </c>
      <c r="C215" s="1308"/>
      <c r="D215" s="512"/>
      <c r="E215" s="512"/>
    </row>
    <row r="216" spans="1:6">
      <c r="A216" s="99"/>
      <c r="B216" s="1307" t="s">
        <v>255</v>
      </c>
      <c r="C216" s="1308"/>
      <c r="D216" s="512"/>
      <c r="E216" s="512"/>
    </row>
    <row r="217" spans="1:6">
      <c r="B217" s="1309" t="s">
        <v>256</v>
      </c>
      <c r="C217" s="1310"/>
      <c r="D217" s="512"/>
      <c r="E217" s="512"/>
      <c r="F217" s="398"/>
    </row>
    <row r="218" spans="1:6">
      <c r="A218" s="296"/>
      <c r="B218" s="1368" t="s">
        <v>1027</v>
      </c>
      <c r="C218" s="1369"/>
      <c r="D218" s="512"/>
      <c r="E218" s="512"/>
      <c r="F218" s="398"/>
    </row>
    <row r="219" spans="1:6">
      <c r="A219" s="99"/>
      <c r="B219" s="1311" t="s">
        <v>1028</v>
      </c>
      <c r="C219" s="1312"/>
      <c r="D219" s="512"/>
      <c r="E219" s="512"/>
    </row>
    <row r="220" spans="1:6">
      <c r="A220" s="99"/>
      <c r="B220" s="1305" t="s">
        <v>1579</v>
      </c>
      <c r="C220" s="1306"/>
      <c r="D220" s="512"/>
      <c r="E220" s="512"/>
    </row>
    <row r="221" spans="1:6">
      <c r="A221" s="99"/>
      <c r="B221" s="1305" t="s">
        <v>1578</v>
      </c>
      <c r="C221" s="1306"/>
      <c r="D221" s="512"/>
      <c r="E221" s="512"/>
    </row>
    <row r="222" spans="1:6">
      <c r="A222" s="99"/>
      <c r="B222" s="926" t="s">
        <v>1575</v>
      </c>
      <c r="C222" s="927"/>
      <c r="D222" s="512"/>
      <c r="E222" s="512"/>
    </row>
    <row r="223" spans="1:6">
      <c r="A223" s="99"/>
      <c r="B223" s="1293" t="s">
        <v>1576</v>
      </c>
      <c r="C223" s="1294"/>
      <c r="D223" s="512"/>
      <c r="E223" s="512"/>
    </row>
    <row r="224" spans="1:6">
      <c r="A224" s="99"/>
      <c r="B224" s="1327" t="s">
        <v>245</v>
      </c>
      <c r="C224" s="1328"/>
      <c r="D224" s="518">
        <f>SUM(D220:D223)</f>
        <v>0</v>
      </c>
      <c r="E224" s="518">
        <f>SUM(E220:E223)</f>
        <v>0</v>
      </c>
    </row>
    <row r="225" spans="1:5">
      <c r="A225" s="99"/>
      <c r="B225" s="1305" t="s">
        <v>247</v>
      </c>
      <c r="C225" s="1306"/>
      <c r="D225" s="512"/>
      <c r="E225" s="512"/>
    </row>
    <row r="226" spans="1:5">
      <c r="A226" s="99"/>
      <c r="B226" s="1303" t="s">
        <v>253</v>
      </c>
      <c r="C226" s="1304"/>
      <c r="D226" s="518">
        <v>0</v>
      </c>
      <c r="E226" s="518">
        <v>0</v>
      </c>
    </row>
    <row r="227" spans="1:5">
      <c r="A227" s="99"/>
      <c r="B227" s="1333" t="s">
        <v>1581</v>
      </c>
      <c r="C227" s="1334"/>
      <c r="D227" s="519">
        <f>SUM(D214:D218)+D226</f>
        <v>0</v>
      </c>
      <c r="E227" s="519">
        <f>SUM(E214:E218)+E226</f>
        <v>0</v>
      </c>
    </row>
    <row r="228" spans="1:5" s="325" customFormat="1">
      <c r="A228" s="99"/>
      <c r="B228" s="394"/>
      <c r="C228" s="395"/>
      <c r="D228" s="525"/>
      <c r="E228" s="525"/>
    </row>
    <row r="229" spans="1:5" s="325" customFormat="1">
      <c r="A229" s="388">
        <v>12</v>
      </c>
      <c r="B229" s="289" t="s">
        <v>524</v>
      </c>
      <c r="C229" s="290"/>
      <c r="D229" s="345"/>
      <c r="E229" s="345"/>
    </row>
    <row r="230" spans="1:5" s="325" customFormat="1">
      <c r="A230" s="389"/>
      <c r="B230" s="290" t="s">
        <v>54</v>
      </c>
      <c r="C230" s="290"/>
      <c r="D230" s="345"/>
      <c r="E230" s="345"/>
    </row>
    <row r="231" spans="1:5" s="325" customFormat="1" ht="32.25" customHeight="1">
      <c r="A231" s="389"/>
      <c r="B231" s="1364" t="s">
        <v>0</v>
      </c>
      <c r="C231" s="1365"/>
      <c r="D231" s="510" t="str">
        <f>D197</f>
        <v>As at 
Sep 30, 2019</v>
      </c>
      <c r="E231" s="510" t="str">
        <f>E197</f>
        <v>As at 
Sep 30, 2018</v>
      </c>
    </row>
    <row r="232" spans="1:5" s="325" customFormat="1">
      <c r="A232" s="389"/>
      <c r="B232" s="1360" t="s">
        <v>895</v>
      </c>
      <c r="C232" s="1361"/>
      <c r="D232" s="518"/>
      <c r="E232" s="518"/>
    </row>
    <row r="233" spans="1:5" s="325" customFormat="1">
      <c r="A233" s="389"/>
      <c r="B233" s="1352" t="s">
        <v>53</v>
      </c>
      <c r="C233" s="1353"/>
      <c r="D233" s="513"/>
      <c r="E233" s="513"/>
    </row>
    <row r="234" spans="1:5" s="325" customFormat="1">
      <c r="A234" s="389"/>
      <c r="B234" s="1352" t="s">
        <v>52</v>
      </c>
      <c r="C234" s="1353"/>
      <c r="D234" s="513"/>
      <c r="E234" s="513"/>
    </row>
    <row r="235" spans="1:5" s="325" customFormat="1">
      <c r="A235" s="389"/>
      <c r="B235" s="1358" t="s">
        <v>108</v>
      </c>
      <c r="C235" s="1359"/>
      <c r="D235" s="519">
        <f>SUM(D233:D234)</f>
        <v>0</v>
      </c>
      <c r="E235" s="519">
        <f>SUM(E233:E234)</f>
        <v>0</v>
      </c>
    </row>
    <row r="236" spans="1:5" s="325" customFormat="1">
      <c r="A236" s="389"/>
      <c r="B236" s="1354" t="s">
        <v>945</v>
      </c>
      <c r="C236" s="1355"/>
      <c r="D236" s="512"/>
      <c r="E236" s="512"/>
    </row>
    <row r="237" spans="1:5" s="325" customFormat="1">
      <c r="A237" s="389"/>
      <c r="B237" s="1352" t="s">
        <v>107</v>
      </c>
      <c r="C237" s="1353"/>
      <c r="D237" s="513"/>
      <c r="E237" s="513"/>
    </row>
    <row r="238" spans="1:5" s="325" customFormat="1">
      <c r="A238" s="389"/>
      <c r="B238" s="1352" t="s">
        <v>106</v>
      </c>
      <c r="C238" s="1353"/>
      <c r="D238" s="513"/>
      <c r="E238" s="513"/>
    </row>
    <row r="239" spans="1:5" s="325" customFormat="1">
      <c r="A239" s="389"/>
      <c r="B239" s="1352" t="s">
        <v>50</v>
      </c>
      <c r="C239" s="1353"/>
      <c r="D239" s="513"/>
      <c r="E239" s="513"/>
    </row>
    <row r="240" spans="1:5" s="325" customFormat="1">
      <c r="A240" s="389"/>
      <c r="B240" s="1352" t="s">
        <v>49</v>
      </c>
      <c r="C240" s="1353"/>
      <c r="D240" s="513"/>
      <c r="E240" s="526"/>
    </row>
    <row r="241" spans="1:5" s="325" customFormat="1">
      <c r="A241" s="389"/>
      <c r="B241" s="496" t="s">
        <v>894</v>
      </c>
      <c r="C241" s="497"/>
      <c r="D241" s="513"/>
      <c r="E241" s="526"/>
    </row>
    <row r="242" spans="1:5" s="325" customFormat="1">
      <c r="A242" s="389"/>
      <c r="B242" s="1358" t="s">
        <v>108</v>
      </c>
      <c r="C242" s="1359"/>
      <c r="D242" s="519">
        <f>SUM(D237:D241)</f>
        <v>0</v>
      </c>
      <c r="E242" s="519">
        <f>SUM(E237:E241)</f>
        <v>0</v>
      </c>
    </row>
    <row r="243" spans="1:5" s="325" customFormat="1">
      <c r="A243" s="389"/>
      <c r="B243" s="498" t="s">
        <v>946</v>
      </c>
      <c r="C243" s="499"/>
      <c r="D243" s="519"/>
      <c r="E243" s="519"/>
    </row>
    <row r="244" spans="1:5" s="325" customFormat="1">
      <c r="A244" s="389"/>
      <c r="B244" s="1358" t="s">
        <v>947</v>
      </c>
      <c r="C244" s="1359"/>
      <c r="D244" s="519">
        <f>D242-D235+D243</f>
        <v>0</v>
      </c>
      <c r="E244" s="519">
        <f>E242-E235+E243</f>
        <v>0</v>
      </c>
    </row>
    <row r="245" spans="1:5" s="325" customFormat="1">
      <c r="A245" s="389"/>
      <c r="B245" s="290"/>
      <c r="C245" s="290"/>
      <c r="D245" s="345"/>
      <c r="E245" s="345"/>
    </row>
    <row r="246" spans="1:5" s="325" customFormat="1">
      <c r="A246" s="389"/>
      <c r="B246" s="289" t="s">
        <v>1582</v>
      </c>
      <c r="C246" s="290"/>
      <c r="D246" s="345"/>
      <c r="E246" s="345"/>
    </row>
    <row r="247" spans="1:5" s="325" customFormat="1" ht="34.5" customHeight="1">
      <c r="A247" s="389"/>
      <c r="B247" s="1364" t="s">
        <v>0</v>
      </c>
      <c r="C247" s="1365"/>
      <c r="D247" s="510" t="str">
        <f>D231</f>
        <v>As at 
Sep 30, 2019</v>
      </c>
      <c r="E247" s="510" t="str">
        <f>E231</f>
        <v>As at 
Sep 30, 2018</v>
      </c>
    </row>
    <row r="248" spans="1:5" s="325" customFormat="1">
      <c r="A248" s="389"/>
      <c r="B248" s="1352" t="s">
        <v>896</v>
      </c>
      <c r="C248" s="1353"/>
      <c r="D248" s="527"/>
      <c r="E248" s="513"/>
    </row>
    <row r="249" spans="1:5" s="325" customFormat="1">
      <c r="A249" s="389"/>
      <c r="B249" s="1352" t="s">
        <v>1584</v>
      </c>
      <c r="C249" s="1353"/>
      <c r="D249" s="527"/>
      <c r="E249" s="513"/>
    </row>
    <row r="250" spans="1:5" s="325" customFormat="1">
      <c r="A250" s="389"/>
      <c r="B250" s="1352" t="s">
        <v>1583</v>
      </c>
      <c r="C250" s="1353"/>
      <c r="D250" s="527"/>
      <c r="E250" s="513"/>
    </row>
    <row r="251" spans="1:5" s="325" customFormat="1">
      <c r="A251" s="389"/>
      <c r="B251" s="1358" t="s">
        <v>101</v>
      </c>
      <c r="C251" s="1359"/>
      <c r="D251" s="528">
        <f>D248+D249-D250</f>
        <v>0</v>
      </c>
      <c r="E251" s="528">
        <f>E248+E249-E250</f>
        <v>0</v>
      </c>
    </row>
    <row r="252" spans="1:5" s="325" customFormat="1">
      <c r="A252" s="389"/>
      <c r="B252" s="398"/>
      <c r="C252" s="398"/>
      <c r="D252" s="348"/>
      <c r="E252" s="348"/>
    </row>
    <row r="253" spans="1:5" s="325" customFormat="1">
      <c r="A253" s="389"/>
      <c r="B253" s="289" t="s">
        <v>48</v>
      </c>
      <c r="C253" s="290"/>
      <c r="D253" s="345"/>
      <c r="E253" s="345"/>
    </row>
    <row r="254" spans="1:5" s="325" customFormat="1">
      <c r="A254" s="389"/>
      <c r="B254" s="290" t="s">
        <v>110</v>
      </c>
      <c r="C254" s="290"/>
      <c r="D254" s="345"/>
      <c r="E254" s="345"/>
    </row>
    <row r="255" spans="1:5" s="325" customFormat="1" ht="29.25" customHeight="1">
      <c r="A255" s="389"/>
      <c r="B255" s="1364" t="s">
        <v>0</v>
      </c>
      <c r="C255" s="1365"/>
      <c r="D255" s="1215" t="s">
        <v>1815</v>
      </c>
      <c r="E255" s="1215" t="s">
        <v>1839</v>
      </c>
    </row>
    <row r="256" spans="1:5" s="325" customFormat="1">
      <c r="A256" s="389"/>
      <c r="B256" s="1354" t="s">
        <v>897</v>
      </c>
      <c r="C256" s="1355"/>
      <c r="D256" s="526"/>
      <c r="E256" s="513"/>
    </row>
    <row r="257" spans="1:5" s="325" customFormat="1">
      <c r="A257" s="389"/>
      <c r="B257" s="1352" t="s">
        <v>49</v>
      </c>
      <c r="C257" s="1353"/>
      <c r="D257" s="526"/>
      <c r="E257" s="513"/>
    </row>
    <row r="258" spans="1:5" s="325" customFormat="1">
      <c r="A258" s="389"/>
      <c r="B258" s="496" t="s">
        <v>898</v>
      </c>
      <c r="C258" s="497"/>
      <c r="D258" s="526"/>
      <c r="E258" s="513"/>
    </row>
    <row r="259" spans="1:5" s="325" customFormat="1">
      <c r="A259" s="389"/>
      <c r="B259" s="496" t="s">
        <v>894</v>
      </c>
      <c r="C259" s="497"/>
      <c r="D259" s="526"/>
      <c r="E259" s="513"/>
    </row>
    <row r="260" spans="1:5" s="325" customFormat="1">
      <c r="A260" s="389"/>
      <c r="B260" s="1358" t="s">
        <v>469</v>
      </c>
      <c r="C260" s="1359"/>
      <c r="D260" s="661">
        <f>SUM(D257:D259)</f>
        <v>0</v>
      </c>
      <c r="E260" s="661">
        <f>SUM(E257:E259)</f>
        <v>0</v>
      </c>
    </row>
    <row r="261" spans="1:5" s="325" customFormat="1">
      <c r="A261" s="389"/>
      <c r="B261" s="1354" t="s">
        <v>899</v>
      </c>
      <c r="C261" s="1355"/>
      <c r="D261" s="526"/>
      <c r="E261" s="513"/>
    </row>
    <row r="262" spans="1:5" s="325" customFormat="1">
      <c r="A262" s="389"/>
      <c r="B262" s="496" t="s">
        <v>900</v>
      </c>
      <c r="C262" s="500"/>
      <c r="D262" s="526"/>
      <c r="E262" s="513"/>
    </row>
    <row r="263" spans="1:5" s="325" customFormat="1">
      <c r="A263" s="389"/>
      <c r="B263" s="1358" t="s">
        <v>469</v>
      </c>
      <c r="C263" s="1359"/>
      <c r="D263" s="661">
        <f>SUM(D262)</f>
        <v>0</v>
      </c>
      <c r="E263" s="661">
        <f>SUM(E262)</f>
        <v>0</v>
      </c>
    </row>
    <row r="264" spans="1:5" s="325" customFormat="1">
      <c r="A264" s="389"/>
      <c r="B264" s="1366" t="s">
        <v>901</v>
      </c>
      <c r="C264" s="1367"/>
      <c r="D264" s="529"/>
      <c r="E264" s="514"/>
    </row>
    <row r="265" spans="1:5" s="325" customFormat="1">
      <c r="A265" s="389"/>
      <c r="B265" s="1344" t="s">
        <v>17</v>
      </c>
      <c r="C265" s="1345"/>
      <c r="D265" s="519">
        <f>D260-D263+D264</f>
        <v>0</v>
      </c>
      <c r="E265" s="519">
        <f>E260-E263+E264</f>
        <v>0</v>
      </c>
    </row>
    <row r="266" spans="1:5" s="325" customFormat="1">
      <c r="A266" s="99"/>
      <c r="B266" s="394"/>
      <c r="C266" s="395"/>
      <c r="D266" s="525"/>
      <c r="E266" s="525"/>
    </row>
    <row r="267" spans="1:5" s="325" customFormat="1">
      <c r="A267" s="99"/>
      <c r="B267" s="394" t="s">
        <v>902</v>
      </c>
      <c r="C267" s="395"/>
      <c r="D267" s="525"/>
      <c r="E267" s="525"/>
    </row>
    <row r="268" spans="1:5" s="325" customFormat="1">
      <c r="A268" s="99"/>
      <c r="B268" s="1295" t="s">
        <v>903</v>
      </c>
      <c r="C268" s="1296"/>
      <c r="D268" s="1189" t="s">
        <v>1780</v>
      </c>
      <c r="E268" s="530" t="s">
        <v>880</v>
      </c>
    </row>
    <row r="269" spans="1:5" s="325" customFormat="1">
      <c r="A269" s="99"/>
      <c r="B269" s="1297" t="s">
        <v>1534</v>
      </c>
      <c r="C269" s="1298"/>
      <c r="D269" s="910"/>
      <c r="E269" s="910"/>
    </row>
    <row r="270" spans="1:5" s="325" customFormat="1">
      <c r="A270" s="99"/>
      <c r="B270" s="1297" t="s">
        <v>1535</v>
      </c>
      <c r="C270" s="1298"/>
      <c r="D270" s="910"/>
      <c r="E270" s="910"/>
    </row>
    <row r="271" spans="1:5" s="325" customFormat="1">
      <c r="A271" s="99"/>
      <c r="B271" s="1297" t="s">
        <v>1536</v>
      </c>
      <c r="C271" s="1298"/>
      <c r="D271" s="910"/>
      <c r="E271" s="910"/>
    </row>
    <row r="272" spans="1:5" s="325" customFormat="1">
      <c r="A272" s="99"/>
      <c r="B272" s="1319" t="s">
        <v>17</v>
      </c>
      <c r="C272" s="1320"/>
      <c r="D272" s="530">
        <f>SUM(D269:D271)</f>
        <v>0</v>
      </c>
      <c r="E272" s="530">
        <f>SUM(E269:E271)</f>
        <v>0</v>
      </c>
    </row>
    <row r="273" spans="1:5" s="325" customFormat="1">
      <c r="A273" s="99"/>
      <c r="B273" s="394"/>
      <c r="C273" s="395"/>
      <c r="D273" s="525"/>
      <c r="E273" s="525"/>
    </row>
    <row r="274" spans="1:5" s="325" customFormat="1">
      <c r="A274" s="388">
        <v>13</v>
      </c>
      <c r="B274" s="238" t="s">
        <v>525</v>
      </c>
      <c r="D274" s="525"/>
      <c r="E274" s="345"/>
    </row>
    <row r="275" spans="1:5" s="325" customFormat="1" ht="33" customHeight="1">
      <c r="A275" s="389"/>
      <c r="B275" s="1299" t="s">
        <v>0</v>
      </c>
      <c r="C275" s="1300"/>
      <c r="D275" s="1215" t="s">
        <v>1815</v>
      </c>
      <c r="E275" s="1215" t="s">
        <v>1840</v>
      </c>
    </row>
    <row r="276" spans="1:5" s="325" customFormat="1">
      <c r="A276" s="389"/>
      <c r="B276" s="458" t="s">
        <v>677</v>
      </c>
      <c r="C276" s="481"/>
      <c r="D276" s="512"/>
      <c r="E276" s="512"/>
    </row>
    <row r="277" spans="1:5" s="325" customFormat="1">
      <c r="A277" s="389"/>
      <c r="B277" s="466" t="s">
        <v>675</v>
      </c>
      <c r="C277" s="467"/>
      <c r="D277" s="512"/>
      <c r="E277" s="512"/>
    </row>
    <row r="278" spans="1:5" s="325" customFormat="1">
      <c r="A278" s="389"/>
      <c r="B278" s="466" t="s">
        <v>676</v>
      </c>
      <c r="C278" s="467"/>
      <c r="D278" s="512"/>
      <c r="E278" s="512"/>
    </row>
    <row r="279" spans="1:5" s="325" customFormat="1">
      <c r="A279" s="389"/>
      <c r="B279" s="501" t="s">
        <v>905</v>
      </c>
      <c r="C279" s="502"/>
      <c r="D279" s="512"/>
      <c r="E279" s="512"/>
    </row>
    <row r="280" spans="1:5" s="325" customFormat="1">
      <c r="A280" s="389"/>
      <c r="B280" s="311" t="s">
        <v>678</v>
      </c>
      <c r="C280" s="467"/>
      <c r="D280" s="512"/>
      <c r="E280" s="512"/>
    </row>
    <row r="281" spans="1:5" s="325" customFormat="1">
      <c r="A281" s="389"/>
      <c r="B281" s="466" t="s">
        <v>679</v>
      </c>
      <c r="C281" s="467"/>
      <c r="D281" s="512"/>
      <c r="E281" s="512"/>
    </row>
    <row r="282" spans="1:5" s="325" customFormat="1">
      <c r="A282" s="389"/>
      <c r="B282" s="1346" t="s">
        <v>17</v>
      </c>
      <c r="C282" s="1347"/>
      <c r="D282" s="530">
        <f>SUM(D277:D279)-D281</f>
        <v>0</v>
      </c>
      <c r="E282" s="530">
        <f>SUM(E277:E279)-E281</f>
        <v>0</v>
      </c>
    </row>
    <row r="283" spans="1:5" s="325" customFormat="1">
      <c r="A283" s="99"/>
      <c r="B283" s="311" t="s">
        <v>680</v>
      </c>
      <c r="C283" s="467"/>
      <c r="D283" s="512"/>
      <c r="E283" s="512"/>
    </row>
    <row r="284" spans="1:5" s="325" customFormat="1">
      <c r="A284" s="99"/>
      <c r="B284" s="466" t="s">
        <v>675</v>
      </c>
      <c r="C284" s="467"/>
      <c r="D284" s="512"/>
      <c r="E284" s="512"/>
    </row>
    <row r="285" spans="1:5" s="325" customFormat="1">
      <c r="A285" s="99"/>
      <c r="B285" s="466" t="s">
        <v>676</v>
      </c>
      <c r="C285" s="467"/>
      <c r="D285" s="512"/>
      <c r="E285" s="512"/>
    </row>
    <row r="286" spans="1:5" s="325" customFormat="1">
      <c r="A286" s="99"/>
      <c r="B286" s="501" t="s">
        <v>905</v>
      </c>
      <c r="C286" s="502"/>
      <c r="D286" s="512"/>
      <c r="E286" s="512"/>
    </row>
    <row r="287" spans="1:5" s="325" customFormat="1">
      <c r="A287" s="99"/>
      <c r="B287" s="488" t="s">
        <v>681</v>
      </c>
      <c r="C287" s="467"/>
      <c r="D287" s="512"/>
      <c r="E287" s="512"/>
    </row>
    <row r="288" spans="1:5" s="325" customFormat="1">
      <c r="A288" s="99"/>
      <c r="B288" s="466" t="s">
        <v>679</v>
      </c>
      <c r="C288" s="467"/>
      <c r="D288" s="512"/>
      <c r="E288" s="512"/>
    </row>
    <row r="289" spans="1:5" s="325" customFormat="1">
      <c r="A289" s="99"/>
      <c r="B289" s="1356" t="s">
        <v>17</v>
      </c>
      <c r="C289" s="1357"/>
      <c r="D289" s="530">
        <f>SUM(D284:D286)-D288</f>
        <v>0</v>
      </c>
      <c r="E289" s="530">
        <f>SUM(E284:E286)-E288</f>
        <v>0</v>
      </c>
    </row>
    <row r="290" spans="1:5" s="325" customFormat="1">
      <c r="A290" s="99"/>
      <c r="B290" s="642"/>
      <c r="C290" s="642"/>
      <c r="D290" s="643"/>
      <c r="E290" s="643"/>
    </row>
    <row r="291" spans="1:5">
      <c r="A291" s="99">
        <v>14</v>
      </c>
      <c r="B291" s="13" t="s">
        <v>822</v>
      </c>
      <c r="C291" s="15"/>
      <c r="D291" s="531"/>
      <c r="E291" s="523"/>
    </row>
    <row r="292" spans="1:5" ht="31.5">
      <c r="A292" s="99"/>
      <c r="B292" s="1299" t="s">
        <v>0</v>
      </c>
      <c r="C292" s="1300"/>
      <c r="D292" s="1215" t="s">
        <v>1815</v>
      </c>
      <c r="E292" s="1215" t="s">
        <v>1840</v>
      </c>
    </row>
    <row r="293" spans="1:5">
      <c r="A293" s="19"/>
      <c r="B293" s="1362" t="s">
        <v>20</v>
      </c>
      <c r="C293" s="1363"/>
      <c r="D293" s="512"/>
      <c r="E293" s="512"/>
    </row>
    <row r="294" spans="1:5">
      <c r="A294" s="99"/>
      <c r="B294" s="1311" t="s">
        <v>430</v>
      </c>
      <c r="C294" s="1312"/>
      <c r="D294" s="512"/>
      <c r="E294" s="512"/>
    </row>
    <row r="295" spans="1:5">
      <c r="A295" s="99"/>
      <c r="B295" s="1305" t="s">
        <v>1579</v>
      </c>
      <c r="C295" s="1306"/>
      <c r="D295" s="512"/>
      <c r="E295" s="512"/>
    </row>
    <row r="296" spans="1:5">
      <c r="A296" s="99"/>
      <c r="B296" s="1305" t="s">
        <v>1578</v>
      </c>
      <c r="C296" s="1306"/>
      <c r="D296" s="512"/>
      <c r="E296" s="512"/>
    </row>
    <row r="297" spans="1:5">
      <c r="A297" s="99"/>
      <c r="B297" s="926" t="s">
        <v>1575</v>
      </c>
      <c r="C297" s="927"/>
      <c r="D297" s="512"/>
      <c r="E297" s="512"/>
    </row>
    <row r="298" spans="1:5">
      <c r="A298" s="99"/>
      <c r="B298" s="1293" t="s">
        <v>1576</v>
      </c>
      <c r="C298" s="1294"/>
      <c r="D298" s="512"/>
      <c r="E298" s="512"/>
    </row>
    <row r="299" spans="1:5">
      <c r="A299" s="99"/>
      <c r="B299" s="1327" t="s">
        <v>245</v>
      </c>
      <c r="C299" s="1328"/>
      <c r="D299" s="515">
        <f>SUM(D295:D298)</f>
        <v>0</v>
      </c>
      <c r="E299" s="515">
        <f>SUM(E295:E298)</f>
        <v>0</v>
      </c>
    </row>
    <row r="300" spans="1:5">
      <c r="A300" s="99"/>
      <c r="B300" s="1305" t="s">
        <v>247</v>
      </c>
      <c r="C300" s="1306"/>
      <c r="D300" s="512"/>
      <c r="E300" s="512"/>
    </row>
    <row r="301" spans="1:5">
      <c r="A301" s="99"/>
      <c r="B301" s="1303" t="s">
        <v>250</v>
      </c>
      <c r="C301" s="1304"/>
      <c r="D301" s="515">
        <f>D299-D300</f>
        <v>0</v>
      </c>
      <c r="E301" s="515">
        <f>E299-E300</f>
        <v>0</v>
      </c>
    </row>
    <row r="302" spans="1:5">
      <c r="A302" s="99"/>
      <c r="B302" s="1311" t="s">
        <v>259</v>
      </c>
      <c r="C302" s="1312"/>
      <c r="D302" s="512"/>
      <c r="E302" s="512"/>
    </row>
    <row r="303" spans="1:5">
      <c r="A303" s="99"/>
      <c r="B303" s="1305" t="s">
        <v>1579</v>
      </c>
      <c r="C303" s="1306"/>
      <c r="D303" s="512"/>
      <c r="E303" s="512"/>
    </row>
    <row r="304" spans="1:5">
      <c r="A304" s="99"/>
      <c r="B304" s="1305" t="s">
        <v>1578</v>
      </c>
      <c r="C304" s="1306"/>
      <c r="D304" s="512"/>
      <c r="E304" s="512"/>
    </row>
    <row r="305" spans="1:5">
      <c r="A305" s="99"/>
      <c r="B305" s="926" t="s">
        <v>1575</v>
      </c>
      <c r="C305" s="927"/>
      <c r="D305" s="512"/>
      <c r="E305" s="512"/>
    </row>
    <row r="306" spans="1:5">
      <c r="A306" s="99"/>
      <c r="B306" s="1293" t="s">
        <v>1576</v>
      </c>
      <c r="C306" s="1294"/>
      <c r="D306" s="512"/>
      <c r="E306" s="512"/>
    </row>
    <row r="307" spans="1:5">
      <c r="A307" s="99"/>
      <c r="B307" s="1327" t="s">
        <v>245</v>
      </c>
      <c r="C307" s="1328"/>
      <c r="D307" s="515">
        <f>SUM(D303:D306)</f>
        <v>0</v>
      </c>
      <c r="E307" s="515">
        <f>SUM(E303:E306)</f>
        <v>0</v>
      </c>
    </row>
    <row r="308" spans="1:5">
      <c r="A308" s="99"/>
      <c r="B308" s="1305" t="s">
        <v>247</v>
      </c>
      <c r="C308" s="1306"/>
      <c r="D308" s="512"/>
      <c r="E308" s="512"/>
    </row>
    <row r="309" spans="1:5">
      <c r="A309" s="99"/>
      <c r="B309" s="1303" t="s">
        <v>248</v>
      </c>
      <c r="C309" s="1304"/>
      <c r="D309" s="515">
        <f t="shared" ref="D309:E309" si="4">D307-D308</f>
        <v>0</v>
      </c>
      <c r="E309" s="515">
        <f t="shared" si="4"/>
        <v>0</v>
      </c>
    </row>
    <row r="310" spans="1:5">
      <c r="A310" s="99"/>
      <c r="B310" s="1311" t="s">
        <v>264</v>
      </c>
      <c r="C310" s="1312"/>
      <c r="D310" s="512"/>
      <c r="E310" s="512"/>
    </row>
    <row r="311" spans="1:5">
      <c r="A311" s="99"/>
      <c r="B311" s="1305" t="s">
        <v>1579</v>
      </c>
      <c r="C311" s="1306"/>
      <c r="D311" s="512"/>
      <c r="E311" s="512"/>
    </row>
    <row r="312" spans="1:5">
      <c r="A312" s="99"/>
      <c r="B312" s="1305" t="s">
        <v>1578</v>
      </c>
      <c r="C312" s="1306"/>
      <c r="D312" s="512"/>
      <c r="E312" s="512"/>
    </row>
    <row r="313" spans="1:5">
      <c r="A313" s="99"/>
      <c r="B313" s="926" t="s">
        <v>1575</v>
      </c>
      <c r="C313" s="927"/>
      <c r="D313" s="512"/>
      <c r="E313" s="512"/>
    </row>
    <row r="314" spans="1:5">
      <c r="A314" s="99"/>
      <c r="B314" s="1293" t="s">
        <v>1576</v>
      </c>
      <c r="C314" s="1294"/>
      <c r="D314" s="512"/>
      <c r="E314" s="512"/>
    </row>
    <row r="315" spans="1:5">
      <c r="A315" s="99"/>
      <c r="B315" s="1327" t="s">
        <v>245</v>
      </c>
      <c r="C315" s="1328"/>
      <c r="D315" s="515">
        <f>SUM(D311:D314)</f>
        <v>0</v>
      </c>
      <c r="E315" s="515">
        <f>SUM(E311:E314)</f>
        <v>0</v>
      </c>
    </row>
    <row r="316" spans="1:5">
      <c r="A316" s="99"/>
      <c r="B316" s="1305" t="s">
        <v>247</v>
      </c>
      <c r="C316" s="1306"/>
      <c r="D316" s="512"/>
      <c r="E316" s="512"/>
    </row>
    <row r="317" spans="1:5">
      <c r="A317" s="99"/>
      <c r="B317" s="1303" t="s">
        <v>253</v>
      </c>
      <c r="C317" s="1304"/>
      <c r="D317" s="515">
        <f>D315-D316</f>
        <v>0</v>
      </c>
      <c r="E317" s="515">
        <f>E315-E316</f>
        <v>0</v>
      </c>
    </row>
    <row r="318" spans="1:5">
      <c r="A318" s="99"/>
      <c r="B318" s="505" t="s">
        <v>906</v>
      </c>
      <c r="C318" s="457"/>
      <c r="D318" s="512"/>
      <c r="E318" s="512"/>
    </row>
    <row r="319" spans="1:5">
      <c r="A319" s="99"/>
      <c r="B319" s="1305" t="s">
        <v>1579</v>
      </c>
      <c r="C319" s="1306"/>
      <c r="D319" s="512"/>
      <c r="E319" s="512"/>
    </row>
    <row r="320" spans="1:5">
      <c r="A320" s="99"/>
      <c r="B320" s="1305" t="s">
        <v>1578</v>
      </c>
      <c r="C320" s="1306"/>
      <c r="D320" s="512"/>
      <c r="E320" s="512"/>
    </row>
    <row r="321" spans="1:5">
      <c r="A321" s="99"/>
      <c r="B321" s="926" t="s">
        <v>1575</v>
      </c>
      <c r="C321" s="927"/>
      <c r="D321" s="512"/>
      <c r="E321" s="512"/>
    </row>
    <row r="322" spans="1:5">
      <c r="A322" s="99"/>
      <c r="B322" s="1293" t="s">
        <v>1576</v>
      </c>
      <c r="C322" s="1294"/>
      <c r="D322" s="512"/>
      <c r="E322" s="512"/>
    </row>
    <row r="323" spans="1:5">
      <c r="A323" s="99"/>
      <c r="B323" s="1327" t="s">
        <v>245</v>
      </c>
      <c r="C323" s="1328"/>
      <c r="D323" s="515">
        <f>SUM(D319:D322)</f>
        <v>0</v>
      </c>
      <c r="E323" s="515">
        <f>SUM(E319:E322)</f>
        <v>0</v>
      </c>
    </row>
    <row r="324" spans="1:5">
      <c r="A324" s="99"/>
      <c r="B324" s="1305" t="s">
        <v>247</v>
      </c>
      <c r="C324" s="1306"/>
      <c r="D324" s="512"/>
      <c r="E324" s="512"/>
    </row>
    <row r="325" spans="1:5">
      <c r="A325" s="99"/>
      <c r="B325" s="1303" t="s">
        <v>265</v>
      </c>
      <c r="C325" s="1304"/>
      <c r="D325" s="515">
        <f t="shared" ref="D325:E325" si="5">D323-D324</f>
        <v>0</v>
      </c>
      <c r="E325" s="515">
        <f t="shared" si="5"/>
        <v>0</v>
      </c>
    </row>
    <row r="326" spans="1:5">
      <c r="A326" s="99"/>
      <c r="B326" s="505" t="s">
        <v>907</v>
      </c>
      <c r="C326" s="495"/>
      <c r="D326" s="512"/>
      <c r="E326" s="512"/>
    </row>
    <row r="327" spans="1:5">
      <c r="A327" s="99"/>
      <c r="B327" s="1305" t="s">
        <v>1579</v>
      </c>
      <c r="C327" s="1306"/>
      <c r="D327" s="512"/>
      <c r="E327" s="512"/>
    </row>
    <row r="328" spans="1:5">
      <c r="A328" s="99"/>
      <c r="B328" s="1305" t="s">
        <v>1578</v>
      </c>
      <c r="C328" s="1306"/>
      <c r="D328" s="512"/>
      <c r="E328" s="512"/>
    </row>
    <row r="329" spans="1:5">
      <c r="A329" s="99"/>
      <c r="B329" s="926" t="s">
        <v>1575</v>
      </c>
      <c r="C329" s="927"/>
      <c r="D329" s="512"/>
      <c r="E329" s="512"/>
    </row>
    <row r="330" spans="1:5">
      <c r="A330" s="99"/>
      <c r="B330" s="1293" t="s">
        <v>1576</v>
      </c>
      <c r="C330" s="1294"/>
      <c r="D330" s="512"/>
      <c r="E330" s="512"/>
    </row>
    <row r="331" spans="1:5">
      <c r="A331" s="99"/>
      <c r="B331" s="1327" t="s">
        <v>245</v>
      </c>
      <c r="C331" s="1328"/>
      <c r="D331" s="515">
        <f>SUM(D327:D330)</f>
        <v>0</v>
      </c>
      <c r="E331" s="515">
        <f>SUM(E327:E330)</f>
        <v>0</v>
      </c>
    </row>
    <row r="332" spans="1:5">
      <c r="A332" s="99"/>
      <c r="B332" s="1305" t="s">
        <v>247</v>
      </c>
      <c r="C332" s="1306"/>
      <c r="D332" s="512"/>
      <c r="E332" s="512"/>
    </row>
    <row r="333" spans="1:5">
      <c r="A333" s="99"/>
      <c r="B333" s="1303" t="s">
        <v>913</v>
      </c>
      <c r="C333" s="1304"/>
      <c r="D333" s="515">
        <f t="shared" ref="D333:E333" si="6">D331-D332</f>
        <v>0</v>
      </c>
      <c r="E333" s="515">
        <f t="shared" si="6"/>
        <v>0</v>
      </c>
    </row>
    <row r="334" spans="1:5">
      <c r="A334" s="99"/>
      <c r="B334" s="1311" t="s">
        <v>908</v>
      </c>
      <c r="C334" s="1312"/>
      <c r="D334" s="512"/>
      <c r="E334" s="512"/>
    </row>
    <row r="335" spans="1:5">
      <c r="A335" s="19"/>
      <c r="B335" s="1329" t="s">
        <v>909</v>
      </c>
      <c r="C335" s="1330"/>
      <c r="D335" s="512"/>
      <c r="E335" s="512"/>
    </row>
    <row r="336" spans="1:5">
      <c r="A336" s="296"/>
      <c r="B336" s="1333" t="s">
        <v>1585</v>
      </c>
      <c r="C336" s="1334"/>
      <c r="D336" s="519">
        <f>D301+D309+D317+D325+D333+D334+D335</f>
        <v>0</v>
      </c>
      <c r="E336" s="519">
        <f>E301+E309+E317+E325+E333+E334+E335</f>
        <v>0</v>
      </c>
    </row>
    <row r="337" spans="1:5">
      <c r="A337" s="296"/>
      <c r="B337" s="1331" t="s">
        <v>21</v>
      </c>
      <c r="C337" s="1332"/>
      <c r="D337" s="512"/>
      <c r="E337" s="512"/>
    </row>
    <row r="338" spans="1:5">
      <c r="A338" s="99"/>
      <c r="B338" s="1311" t="s">
        <v>258</v>
      </c>
      <c r="C338" s="1312"/>
      <c r="D338" s="512"/>
      <c r="E338" s="512"/>
    </row>
    <row r="339" spans="1:5">
      <c r="A339" s="99"/>
      <c r="B339" s="1305" t="s">
        <v>1579</v>
      </c>
      <c r="C339" s="1306"/>
      <c r="D339" s="512"/>
      <c r="E339" s="512"/>
    </row>
    <row r="340" spans="1:5">
      <c r="A340" s="99"/>
      <c r="B340" s="1305" t="s">
        <v>1578</v>
      </c>
      <c r="C340" s="1306"/>
      <c r="D340" s="512"/>
      <c r="E340" s="512"/>
    </row>
    <row r="341" spans="1:5">
      <c r="A341" s="99"/>
      <c r="B341" s="926" t="s">
        <v>1575</v>
      </c>
      <c r="C341" s="927"/>
      <c r="D341" s="512"/>
      <c r="E341" s="512"/>
    </row>
    <row r="342" spans="1:5">
      <c r="A342" s="99"/>
      <c r="B342" s="1293" t="s">
        <v>1576</v>
      </c>
      <c r="C342" s="1294"/>
      <c r="D342" s="512"/>
      <c r="E342" s="512"/>
    </row>
    <row r="343" spans="1:5">
      <c r="A343" s="99"/>
      <c r="B343" s="1327" t="s">
        <v>245</v>
      </c>
      <c r="C343" s="1328"/>
      <c r="D343" s="515">
        <f>SUM(D339:D342)</f>
        <v>0</v>
      </c>
      <c r="E343" s="515">
        <f>SUM(E339:E342)</f>
        <v>0</v>
      </c>
    </row>
    <row r="344" spans="1:5">
      <c r="A344" s="99"/>
      <c r="B344" s="1305" t="s">
        <v>247</v>
      </c>
      <c r="C344" s="1306"/>
      <c r="D344" s="512"/>
      <c r="E344" s="512"/>
    </row>
    <row r="345" spans="1:5">
      <c r="A345" s="99"/>
      <c r="B345" s="1303" t="s">
        <v>250</v>
      </c>
      <c r="C345" s="1304"/>
      <c r="D345" s="515">
        <f>D343-D344</f>
        <v>0</v>
      </c>
      <c r="E345" s="515">
        <f>E343-E344</f>
        <v>0</v>
      </c>
    </row>
    <row r="346" spans="1:5">
      <c r="A346" s="99"/>
      <c r="B346" s="1311" t="s">
        <v>259</v>
      </c>
      <c r="C346" s="1312"/>
      <c r="D346" s="512"/>
      <c r="E346" s="512"/>
    </row>
    <row r="347" spans="1:5">
      <c r="A347" s="99"/>
      <c r="B347" s="1305" t="s">
        <v>1579</v>
      </c>
      <c r="C347" s="1306"/>
      <c r="D347" s="512"/>
      <c r="E347" s="512"/>
    </row>
    <row r="348" spans="1:5">
      <c r="A348" s="99"/>
      <c r="B348" s="1305" t="s">
        <v>1578</v>
      </c>
      <c r="C348" s="1306"/>
      <c r="D348" s="512"/>
      <c r="E348" s="512"/>
    </row>
    <row r="349" spans="1:5">
      <c r="A349" s="99"/>
      <c r="B349" s="926" t="s">
        <v>1575</v>
      </c>
      <c r="C349" s="927"/>
      <c r="D349" s="512"/>
      <c r="E349" s="512"/>
    </row>
    <row r="350" spans="1:5">
      <c r="A350" s="99"/>
      <c r="B350" s="1293" t="s">
        <v>1576</v>
      </c>
      <c r="C350" s="1294"/>
      <c r="D350" s="512"/>
      <c r="E350" s="512"/>
    </row>
    <row r="351" spans="1:5">
      <c r="A351" s="99"/>
      <c r="B351" s="1327" t="s">
        <v>245</v>
      </c>
      <c r="C351" s="1328"/>
      <c r="D351" s="515">
        <f>SUM(D347:D350)</f>
        <v>0</v>
      </c>
      <c r="E351" s="515">
        <f>SUM(E347:E350)</f>
        <v>0</v>
      </c>
    </row>
    <row r="352" spans="1:5">
      <c r="A352" s="99"/>
      <c r="B352" s="1305" t="s">
        <v>247</v>
      </c>
      <c r="C352" s="1306"/>
      <c r="D352" s="512"/>
      <c r="E352" s="512"/>
    </row>
    <row r="353" spans="1:5">
      <c r="A353" s="99"/>
      <c r="B353" s="1335" t="s">
        <v>248</v>
      </c>
      <c r="C353" s="1336"/>
      <c r="D353" s="515">
        <f t="shared" ref="D353:E353" si="7">D351-D352</f>
        <v>0</v>
      </c>
      <c r="E353" s="515">
        <f t="shared" si="7"/>
        <v>0</v>
      </c>
    </row>
    <row r="354" spans="1:5">
      <c r="A354" s="99"/>
      <c r="B354" s="1311" t="s">
        <v>264</v>
      </c>
      <c r="C354" s="1312"/>
      <c r="D354" s="512"/>
      <c r="E354" s="512"/>
    </row>
    <row r="355" spans="1:5">
      <c r="A355" s="99"/>
      <c r="B355" s="1305" t="s">
        <v>1579</v>
      </c>
      <c r="C355" s="1306"/>
      <c r="D355" s="512"/>
      <c r="E355" s="512"/>
    </row>
    <row r="356" spans="1:5">
      <c r="A356" s="99"/>
      <c r="B356" s="1305" t="s">
        <v>1578</v>
      </c>
      <c r="C356" s="1306"/>
      <c r="D356" s="512"/>
      <c r="E356" s="512"/>
    </row>
    <row r="357" spans="1:5">
      <c r="A357" s="99"/>
      <c r="B357" s="926" t="s">
        <v>1575</v>
      </c>
      <c r="C357" s="927"/>
      <c r="D357" s="512"/>
      <c r="E357" s="512"/>
    </row>
    <row r="358" spans="1:5">
      <c r="A358" s="99"/>
      <c r="B358" s="1293" t="s">
        <v>1576</v>
      </c>
      <c r="C358" s="1294"/>
      <c r="D358" s="512"/>
      <c r="E358" s="512"/>
    </row>
    <row r="359" spans="1:5">
      <c r="A359" s="99"/>
      <c r="B359" s="1327" t="s">
        <v>245</v>
      </c>
      <c r="C359" s="1328"/>
      <c r="D359" s="515">
        <f>SUM(D355:D358)</f>
        <v>0</v>
      </c>
      <c r="E359" s="515">
        <f>SUM(E355:E358)</f>
        <v>0</v>
      </c>
    </row>
    <row r="360" spans="1:5">
      <c r="A360" s="99"/>
      <c r="B360" s="1305" t="s">
        <v>247</v>
      </c>
      <c r="C360" s="1306"/>
      <c r="D360" s="512"/>
      <c r="E360" s="512"/>
    </row>
    <row r="361" spans="1:5">
      <c r="A361" s="99"/>
      <c r="B361" s="1303" t="s">
        <v>253</v>
      </c>
      <c r="C361" s="1304"/>
      <c r="D361" s="515">
        <f t="shared" ref="D361:E361" si="8">D359-D360</f>
        <v>0</v>
      </c>
      <c r="E361" s="515">
        <f t="shared" si="8"/>
        <v>0</v>
      </c>
    </row>
    <row r="362" spans="1:5">
      <c r="A362" s="99"/>
      <c r="B362" s="505" t="s">
        <v>906</v>
      </c>
      <c r="C362" s="495"/>
      <c r="D362" s="512"/>
      <c r="E362" s="512"/>
    </row>
    <row r="363" spans="1:5">
      <c r="A363" s="99"/>
      <c r="B363" s="1305" t="s">
        <v>1579</v>
      </c>
      <c r="C363" s="1306"/>
      <c r="D363" s="512"/>
      <c r="E363" s="512"/>
    </row>
    <row r="364" spans="1:5">
      <c r="A364" s="99"/>
      <c r="B364" s="1305" t="s">
        <v>1578</v>
      </c>
      <c r="C364" s="1306"/>
      <c r="D364" s="512"/>
      <c r="E364" s="512"/>
    </row>
    <row r="365" spans="1:5">
      <c r="A365" s="99"/>
      <c r="B365" s="926" t="s">
        <v>1575</v>
      </c>
      <c r="C365" s="927"/>
      <c r="D365" s="512"/>
      <c r="E365" s="512"/>
    </row>
    <row r="366" spans="1:5">
      <c r="A366" s="99"/>
      <c r="B366" s="1293" t="s">
        <v>1576</v>
      </c>
      <c r="C366" s="1294"/>
      <c r="D366" s="512"/>
      <c r="E366" s="512"/>
    </row>
    <row r="367" spans="1:5">
      <c r="A367" s="99"/>
      <c r="B367" s="1327" t="s">
        <v>245</v>
      </c>
      <c r="C367" s="1328"/>
      <c r="D367" s="515">
        <f>SUM(D363:D366)</f>
        <v>0</v>
      </c>
      <c r="E367" s="515">
        <f>SUM(E363:E366)</f>
        <v>0</v>
      </c>
    </row>
    <row r="368" spans="1:5">
      <c r="A368" s="99"/>
      <c r="B368" s="1305" t="s">
        <v>247</v>
      </c>
      <c r="C368" s="1306"/>
      <c r="D368" s="512"/>
      <c r="E368" s="512"/>
    </row>
    <row r="369" spans="1:5">
      <c r="A369" s="99"/>
      <c r="B369" s="1303" t="s">
        <v>265</v>
      </c>
      <c r="C369" s="1304"/>
      <c r="D369" s="515">
        <f t="shared" ref="D369:E369" si="9">D367-D368</f>
        <v>0</v>
      </c>
      <c r="E369" s="515">
        <f t="shared" si="9"/>
        <v>0</v>
      </c>
    </row>
    <row r="370" spans="1:5">
      <c r="A370" s="99"/>
      <c r="B370" s="505" t="s">
        <v>907</v>
      </c>
      <c r="C370" s="495"/>
      <c r="D370" s="512"/>
      <c r="E370" s="512"/>
    </row>
    <row r="371" spans="1:5">
      <c r="A371" s="99"/>
      <c r="B371" s="1305" t="s">
        <v>1579</v>
      </c>
      <c r="C371" s="1306"/>
      <c r="D371" s="512"/>
      <c r="E371" s="512"/>
    </row>
    <row r="372" spans="1:5">
      <c r="A372" s="99"/>
      <c r="B372" s="1305" t="s">
        <v>1578</v>
      </c>
      <c r="C372" s="1306"/>
      <c r="D372" s="512"/>
      <c r="E372" s="512"/>
    </row>
    <row r="373" spans="1:5">
      <c r="A373" s="99"/>
      <c r="B373" s="926" t="s">
        <v>1575</v>
      </c>
      <c r="C373" s="927"/>
      <c r="D373" s="512"/>
      <c r="E373" s="512"/>
    </row>
    <row r="374" spans="1:5">
      <c r="A374" s="99"/>
      <c r="B374" s="1293" t="s">
        <v>1576</v>
      </c>
      <c r="C374" s="1294"/>
      <c r="D374" s="512"/>
      <c r="E374" s="512"/>
    </row>
    <row r="375" spans="1:5">
      <c r="A375" s="99"/>
      <c r="B375" s="1327" t="s">
        <v>245</v>
      </c>
      <c r="C375" s="1328"/>
      <c r="D375" s="515">
        <f>SUM(D371:D374)</f>
        <v>0</v>
      </c>
      <c r="E375" s="515">
        <f>SUM(E371:E374)</f>
        <v>0</v>
      </c>
    </row>
    <row r="376" spans="1:5">
      <c r="A376" s="99"/>
      <c r="B376" s="1305" t="s">
        <v>247</v>
      </c>
      <c r="C376" s="1306"/>
      <c r="D376" s="512"/>
      <c r="E376" s="512"/>
    </row>
    <row r="377" spans="1:5">
      <c r="A377" s="99"/>
      <c r="B377" s="1303" t="s">
        <v>913</v>
      </c>
      <c r="C377" s="1304"/>
      <c r="D377" s="515">
        <f t="shared" ref="D377:E377" si="10">D375-D376</f>
        <v>0</v>
      </c>
      <c r="E377" s="515">
        <f t="shared" si="10"/>
        <v>0</v>
      </c>
    </row>
    <row r="378" spans="1:5">
      <c r="A378" s="296"/>
      <c r="B378" s="463" t="s">
        <v>910</v>
      </c>
      <c r="C378" s="467"/>
      <c r="D378" s="512"/>
      <c r="E378" s="512"/>
    </row>
    <row r="379" spans="1:5">
      <c r="A379" s="296"/>
      <c r="B379" s="466" t="s">
        <v>260</v>
      </c>
      <c r="C379" s="467"/>
      <c r="D379" s="512"/>
      <c r="E379" s="512"/>
    </row>
    <row r="380" spans="1:5">
      <c r="A380" s="296"/>
      <c r="B380" s="466" t="s">
        <v>261</v>
      </c>
      <c r="C380" s="467"/>
      <c r="D380" s="512"/>
      <c r="E380" s="512"/>
    </row>
    <row r="381" spans="1:5">
      <c r="A381" s="296"/>
      <c r="B381" s="466" t="s">
        <v>262</v>
      </c>
      <c r="C381" s="467"/>
      <c r="D381" s="512"/>
      <c r="E381" s="512"/>
    </row>
    <row r="382" spans="1:5">
      <c r="A382" s="296"/>
      <c r="B382" s="466" t="s">
        <v>772</v>
      </c>
      <c r="C382" s="467"/>
      <c r="D382" s="512"/>
      <c r="E382" s="512"/>
    </row>
    <row r="383" spans="1:5">
      <c r="A383" s="296"/>
      <c r="B383" s="466" t="s">
        <v>773</v>
      </c>
      <c r="C383" s="467"/>
      <c r="D383" s="512"/>
      <c r="E383" s="512"/>
    </row>
    <row r="384" spans="1:5">
      <c r="A384" s="296"/>
      <c r="B384" s="466" t="s">
        <v>774</v>
      </c>
      <c r="C384" s="467"/>
      <c r="D384" s="512"/>
      <c r="E384" s="512"/>
    </row>
    <row r="385" spans="1:5">
      <c r="A385" s="296"/>
      <c r="B385" s="466" t="s">
        <v>775</v>
      </c>
      <c r="C385" s="467"/>
      <c r="D385" s="512"/>
      <c r="E385" s="512"/>
    </row>
    <row r="386" spans="1:5">
      <c r="A386" s="296"/>
      <c r="B386" s="1321" t="s">
        <v>263</v>
      </c>
      <c r="C386" s="1322"/>
      <c r="D386" s="512"/>
      <c r="E386" s="512"/>
    </row>
    <row r="387" spans="1:5">
      <c r="A387" s="296"/>
      <c r="B387" s="466" t="s">
        <v>728</v>
      </c>
      <c r="C387" s="467"/>
      <c r="D387" s="512"/>
      <c r="E387" s="512"/>
    </row>
    <row r="388" spans="1:5">
      <c r="A388" s="14"/>
      <c r="B388" s="1303" t="s">
        <v>914</v>
      </c>
      <c r="C388" s="1304"/>
      <c r="D388" s="515">
        <f>SUM(D379:D387)</f>
        <v>0</v>
      </c>
      <c r="E388" s="515">
        <f>SUM(E379:E387)</f>
        <v>0</v>
      </c>
    </row>
    <row r="389" spans="1:5">
      <c r="A389" s="14"/>
      <c r="B389" s="1325" t="s">
        <v>911</v>
      </c>
      <c r="C389" s="1326"/>
      <c r="D389" s="512"/>
      <c r="E389" s="512"/>
    </row>
    <row r="390" spans="1:5">
      <c r="A390" s="14"/>
      <c r="B390" s="1323" t="s">
        <v>912</v>
      </c>
      <c r="C390" s="1324"/>
      <c r="D390" s="512"/>
      <c r="E390" s="512"/>
    </row>
    <row r="391" spans="1:5">
      <c r="A391" s="14"/>
      <c r="B391" s="1333" t="s">
        <v>1586</v>
      </c>
      <c r="C391" s="1334"/>
      <c r="D391" s="519">
        <f>D345+D353+D361+D369+D377+D388+D389+D390</f>
        <v>0</v>
      </c>
      <c r="E391" s="519">
        <f>E345+E353+E361+E388+E389+E390</f>
        <v>0</v>
      </c>
    </row>
    <row r="393" spans="1:5">
      <c r="A393" s="388">
        <v>15</v>
      </c>
      <c r="B393" s="289" t="s">
        <v>51</v>
      </c>
    </row>
    <row r="394" spans="1:5" ht="31.5">
      <c r="B394" s="1299" t="s">
        <v>0</v>
      </c>
      <c r="C394" s="1300"/>
      <c r="D394" s="1215" t="s">
        <v>1815</v>
      </c>
      <c r="E394" s="1215" t="s">
        <v>1840</v>
      </c>
    </row>
    <row r="395" spans="1:5">
      <c r="B395" s="408" t="s">
        <v>1587</v>
      </c>
      <c r="C395" s="409"/>
      <c r="D395" s="512"/>
      <c r="E395" s="512"/>
    </row>
    <row r="396" spans="1:5">
      <c r="B396" s="454" t="s">
        <v>1588</v>
      </c>
      <c r="C396" s="455"/>
      <c r="D396" s="512"/>
      <c r="E396" s="512"/>
    </row>
    <row r="397" spans="1:5">
      <c r="B397" s="454" t="s">
        <v>1589</v>
      </c>
      <c r="C397" s="455"/>
      <c r="D397" s="512"/>
      <c r="E397" s="512"/>
    </row>
    <row r="398" spans="1:5">
      <c r="B398" s="454" t="s">
        <v>1590</v>
      </c>
      <c r="C398" s="455"/>
      <c r="D398" s="512"/>
      <c r="E398" s="512"/>
    </row>
    <row r="399" spans="1:5">
      <c r="B399" s="454" t="s">
        <v>1591</v>
      </c>
      <c r="C399" s="455"/>
      <c r="D399" s="512"/>
      <c r="E399" s="512"/>
    </row>
    <row r="400" spans="1:5">
      <c r="B400" s="454" t="s">
        <v>1592</v>
      </c>
      <c r="C400" s="455"/>
      <c r="D400" s="512"/>
      <c r="E400" s="512"/>
    </row>
    <row r="401" spans="1:5">
      <c r="B401" s="1317" t="s">
        <v>17</v>
      </c>
      <c r="C401" s="1318"/>
      <c r="D401" s="519">
        <f>SUM(D395:D400)</f>
        <v>0</v>
      </c>
      <c r="E401" s="519">
        <f>SUM(E395:E400)</f>
        <v>0</v>
      </c>
    </row>
    <row r="403" spans="1:5">
      <c r="A403" s="388">
        <v>16</v>
      </c>
      <c r="B403" s="12" t="s">
        <v>87</v>
      </c>
      <c r="C403" s="13"/>
      <c r="D403" s="523"/>
    </row>
    <row r="404" spans="1:5" ht="32.25" customHeight="1">
      <c r="B404" s="1299" t="s">
        <v>0</v>
      </c>
      <c r="C404" s="1300"/>
      <c r="D404" s="1215" t="s">
        <v>1815</v>
      </c>
      <c r="E404" s="1215" t="s">
        <v>1839</v>
      </c>
    </row>
    <row r="405" spans="1:5">
      <c r="B405" s="1462" t="s">
        <v>195</v>
      </c>
      <c r="C405" s="1463"/>
      <c r="D405" s="520"/>
      <c r="E405" s="512"/>
    </row>
    <row r="406" spans="1:5">
      <c r="B406" s="1321" t="s">
        <v>22</v>
      </c>
      <c r="C406" s="1322"/>
      <c r="D406" s="520"/>
      <c r="E406" s="512"/>
    </row>
    <row r="407" spans="1:5">
      <c r="B407" s="466" t="s">
        <v>656</v>
      </c>
      <c r="C407" s="467"/>
      <c r="D407" s="520"/>
      <c r="E407" s="512"/>
    </row>
    <row r="408" spans="1:5">
      <c r="B408" s="1321" t="s">
        <v>1593</v>
      </c>
      <c r="C408" s="1322"/>
      <c r="D408" s="520"/>
      <c r="E408" s="512"/>
    </row>
    <row r="409" spans="1:5">
      <c r="B409" s="466" t="s">
        <v>657</v>
      </c>
      <c r="C409" s="467"/>
      <c r="D409" s="520"/>
      <c r="E409" s="512"/>
    </row>
    <row r="410" spans="1:5">
      <c r="B410" s="466" t="s">
        <v>658</v>
      </c>
      <c r="C410" s="467"/>
      <c r="D410" s="520"/>
      <c r="E410" s="512"/>
    </row>
    <row r="411" spans="1:5">
      <c r="B411" s="466" t="s">
        <v>659</v>
      </c>
      <c r="C411" s="467"/>
      <c r="D411" s="520"/>
      <c r="E411" s="512"/>
    </row>
    <row r="412" spans="1:5">
      <c r="B412" s="1437" t="s">
        <v>23</v>
      </c>
      <c r="C412" s="1438"/>
      <c r="D412" s="519">
        <f>SUM(D405:D411)</f>
        <v>0</v>
      </c>
      <c r="E412" s="519">
        <f>SUM(E405:E411)</f>
        <v>0</v>
      </c>
    </row>
    <row r="413" spans="1:5">
      <c r="B413" s="1416" t="s">
        <v>24</v>
      </c>
      <c r="C413" s="1417"/>
      <c r="D413" s="520"/>
      <c r="E413" s="512"/>
    </row>
    <row r="414" spans="1:5">
      <c r="B414" s="1321" t="s">
        <v>270</v>
      </c>
      <c r="C414" s="1322"/>
      <c r="D414" s="520"/>
      <c r="E414" s="512"/>
    </row>
    <row r="415" spans="1:5">
      <c r="B415" s="1321" t="s">
        <v>271</v>
      </c>
      <c r="C415" s="1322"/>
      <c r="D415" s="520"/>
      <c r="E415" s="512"/>
    </row>
    <row r="416" spans="1:5">
      <c r="B416" s="1437" t="s">
        <v>25</v>
      </c>
      <c r="C416" s="1438"/>
      <c r="D416" s="519">
        <f>SUM(D414:D415)</f>
        <v>0</v>
      </c>
      <c r="E416" s="519">
        <f>SUM(E414:E415)</f>
        <v>0</v>
      </c>
    </row>
    <row r="417" spans="1:5">
      <c r="B417" s="1437" t="s">
        <v>17</v>
      </c>
      <c r="C417" s="1438"/>
      <c r="D417" s="519">
        <f>D416+D412</f>
        <v>0</v>
      </c>
      <c r="E417" s="519">
        <f>E416+E412</f>
        <v>0</v>
      </c>
    </row>
    <row r="419" spans="1:5">
      <c r="A419" s="388">
        <v>17</v>
      </c>
      <c r="B419" s="289" t="s">
        <v>700</v>
      </c>
    </row>
    <row r="420" spans="1:5" ht="31.5">
      <c r="B420" s="1299" t="s">
        <v>0</v>
      </c>
      <c r="C420" s="1300"/>
      <c r="D420" s="1215" t="s">
        <v>1815</v>
      </c>
      <c r="E420" s="1215" t="s">
        <v>1840</v>
      </c>
    </row>
    <row r="421" spans="1:5">
      <c r="B421" s="1380" t="s">
        <v>21</v>
      </c>
      <c r="C421" s="1381"/>
      <c r="D421" s="511"/>
      <c r="E421" s="56"/>
    </row>
    <row r="422" spans="1:5">
      <c r="B422" s="473" t="s">
        <v>823</v>
      </c>
      <c r="C422" s="484"/>
      <c r="D422" s="520"/>
      <c r="E422" s="512"/>
    </row>
    <row r="423" spans="1:5">
      <c r="B423" s="1309" t="s">
        <v>682</v>
      </c>
      <c r="C423" s="1310"/>
      <c r="D423" s="520"/>
      <c r="E423" s="512"/>
    </row>
    <row r="424" spans="1:5">
      <c r="B424" s="1309" t="s">
        <v>272</v>
      </c>
      <c r="C424" s="1310"/>
      <c r="D424" s="520"/>
      <c r="E424" s="512"/>
    </row>
    <row r="425" spans="1:5">
      <c r="B425" s="1309" t="s">
        <v>771</v>
      </c>
      <c r="C425" s="1310"/>
      <c r="D425" s="520"/>
      <c r="E425" s="512"/>
    </row>
    <row r="426" spans="1:5">
      <c r="B426" s="1464" t="s">
        <v>196</v>
      </c>
      <c r="C426" s="1464"/>
      <c r="D426" s="519">
        <f>SUM(D423:D425)</f>
        <v>0</v>
      </c>
      <c r="E426" s="519">
        <f>SUM(E423:E425)</f>
        <v>0</v>
      </c>
    </row>
    <row r="427" spans="1:5">
      <c r="B427" s="338"/>
      <c r="C427" s="338"/>
      <c r="D427" s="347"/>
      <c r="E427" s="347"/>
    </row>
    <row r="428" spans="1:5">
      <c r="A428" s="51">
        <v>18</v>
      </c>
      <c r="B428" s="289" t="s">
        <v>88</v>
      </c>
      <c r="C428" s="34"/>
      <c r="D428" s="531"/>
      <c r="E428" s="533"/>
    </row>
    <row r="429" spans="1:5" ht="31.5">
      <c r="A429" s="51"/>
      <c r="B429" s="1299" t="s">
        <v>0</v>
      </c>
      <c r="C429" s="1300"/>
      <c r="D429" s="1215" t="s">
        <v>1815</v>
      </c>
      <c r="E429" s="1215" t="s">
        <v>1840</v>
      </c>
    </row>
    <row r="430" spans="1:5">
      <c r="A430" s="51"/>
      <c r="B430" s="1460" t="s">
        <v>98</v>
      </c>
      <c r="C430" s="1461"/>
      <c r="D430" s="56"/>
      <c r="E430" s="56"/>
    </row>
    <row r="431" spans="1:5">
      <c r="A431" s="51"/>
      <c r="B431" s="1399" t="s">
        <v>1025</v>
      </c>
      <c r="C431" s="1400"/>
      <c r="D431" s="513"/>
      <c r="E431" s="513"/>
    </row>
    <row r="432" spans="1:5">
      <c r="A432" s="51"/>
      <c r="B432" s="1410" t="s">
        <v>919</v>
      </c>
      <c r="C432" s="1411"/>
      <c r="D432" s="659"/>
      <c r="E432" s="659"/>
    </row>
    <row r="433" spans="1:5">
      <c r="A433" s="14"/>
      <c r="B433" s="1454" t="s">
        <v>67</v>
      </c>
      <c r="C433" s="1455"/>
      <c r="D433" s="513"/>
      <c r="E433" s="513"/>
    </row>
    <row r="434" spans="1:5">
      <c r="A434" s="14"/>
      <c r="B434" s="1399" t="s">
        <v>1025</v>
      </c>
      <c r="C434" s="1400"/>
      <c r="D434" s="512"/>
      <c r="E434" s="512"/>
    </row>
    <row r="435" spans="1:5">
      <c r="A435" s="14"/>
      <c r="B435" s="1410" t="s">
        <v>920</v>
      </c>
      <c r="C435" s="1411"/>
      <c r="D435" s="515"/>
      <c r="E435" s="515"/>
    </row>
    <row r="436" spans="1:5">
      <c r="A436" s="14"/>
      <c r="B436" s="1468"/>
      <c r="C436" s="1468"/>
      <c r="D436" s="522"/>
      <c r="E436" s="522"/>
    </row>
    <row r="437" spans="1:5">
      <c r="A437" s="14"/>
      <c r="B437" s="166" t="s">
        <v>100</v>
      </c>
    </row>
    <row r="438" spans="1:5" ht="32.25" customHeight="1">
      <c r="A438" s="14"/>
      <c r="B438" s="1333" t="s">
        <v>0</v>
      </c>
      <c r="C438" s="1334"/>
      <c r="D438" s="510" t="str">
        <f>D429</f>
        <v>As at 
Sep 30, 2019</v>
      </c>
      <c r="E438" s="510" t="str">
        <f>E429</f>
        <v>As at  
Sep 30, 2018</v>
      </c>
    </row>
    <row r="439" spans="1:5">
      <c r="A439" s="14"/>
      <c r="B439" s="1456" t="s">
        <v>99</v>
      </c>
      <c r="C439" s="1457"/>
      <c r="D439" s="514"/>
      <c r="E439" s="514"/>
    </row>
    <row r="440" spans="1:5" ht="15.75" customHeight="1">
      <c r="A440" s="14"/>
      <c r="B440" s="1458" t="s">
        <v>949</v>
      </c>
      <c r="C440" s="1459"/>
      <c r="D440" s="535">
        <v>0</v>
      </c>
      <c r="E440" s="514">
        <v>0</v>
      </c>
    </row>
    <row r="441" spans="1:5">
      <c r="A441" s="14"/>
      <c r="B441" s="1401" t="s">
        <v>101</v>
      </c>
      <c r="C441" s="1402"/>
      <c r="D441" s="519">
        <f>SUM(D439:D440)</f>
        <v>0</v>
      </c>
      <c r="E441" s="519">
        <f>SUM(E439:E440)</f>
        <v>0</v>
      </c>
    </row>
    <row r="442" spans="1:5">
      <c r="A442" s="14"/>
      <c r="B442" s="166"/>
    </row>
    <row r="443" spans="1:5" ht="15.75" customHeight="1">
      <c r="A443" s="14"/>
      <c r="B443" s="1403" t="s">
        <v>68</v>
      </c>
      <c r="C443" s="1403"/>
      <c r="D443" s="1403"/>
      <c r="E443" s="1403"/>
    </row>
    <row r="444" spans="1:5" ht="31.5">
      <c r="A444" s="14"/>
      <c r="B444" s="396" t="s">
        <v>102</v>
      </c>
      <c r="C444" s="397"/>
      <c r="D444" s="1215" t="s">
        <v>1815</v>
      </c>
      <c r="E444" s="1215" t="s">
        <v>1840</v>
      </c>
    </row>
    <row r="445" spans="1:5">
      <c r="A445" s="14"/>
      <c r="B445" s="206" t="s">
        <v>921</v>
      </c>
      <c r="C445" s="207"/>
      <c r="D445" s="536"/>
      <c r="E445" s="548"/>
    </row>
    <row r="446" spans="1:5">
      <c r="A446" s="14"/>
      <c r="B446" s="208" t="s">
        <v>197</v>
      </c>
      <c r="C446" s="209"/>
      <c r="D446" s="537"/>
      <c r="E446" s="663"/>
    </row>
    <row r="447" spans="1:5">
      <c r="A447" s="296"/>
      <c r="B447" s="289" t="s">
        <v>1023</v>
      </c>
    </row>
    <row r="448" spans="1:5">
      <c r="A448" s="296"/>
      <c r="D448" s="601"/>
      <c r="E448" s="601"/>
    </row>
    <row r="449" spans="1:6">
      <c r="A449" s="51">
        <v>19</v>
      </c>
      <c r="B449" s="289" t="s">
        <v>131</v>
      </c>
      <c r="C449" s="167"/>
      <c r="D449" s="538"/>
      <c r="E449" s="538"/>
      <c r="F449" s="167"/>
    </row>
    <row r="450" spans="1:6" ht="31.5">
      <c r="A450" s="47" t="s">
        <v>943</v>
      </c>
      <c r="B450" s="1299" t="s">
        <v>0</v>
      </c>
      <c r="C450" s="1300"/>
      <c r="D450" s="1215" t="s">
        <v>1815</v>
      </c>
      <c r="E450" s="1215" t="s">
        <v>1840</v>
      </c>
      <c r="F450" s="167"/>
    </row>
    <row r="451" spans="1:6">
      <c r="A451" s="14"/>
      <c r="B451" s="1407" t="s">
        <v>170</v>
      </c>
      <c r="C451" s="1408"/>
      <c r="D451" s="539"/>
      <c r="E451" s="540"/>
      <c r="F451" s="167"/>
    </row>
    <row r="452" spans="1:6">
      <c r="A452" s="14"/>
      <c r="B452" s="1405" t="s">
        <v>444</v>
      </c>
      <c r="C452" s="1406"/>
      <c r="D452" s="526"/>
      <c r="E452" s="513"/>
      <c r="F452" s="167"/>
    </row>
    <row r="453" spans="1:6">
      <c r="A453" s="14"/>
      <c r="B453" s="1405" t="s">
        <v>818</v>
      </c>
      <c r="C453" s="1406"/>
      <c r="D453" s="526"/>
      <c r="E453" s="513"/>
      <c r="F453" s="167"/>
    </row>
    <row r="454" spans="1:6" ht="33" customHeight="1">
      <c r="A454" s="14"/>
      <c r="B454" s="1405" t="s">
        <v>1024</v>
      </c>
      <c r="C454" s="1406"/>
      <c r="D454" s="526"/>
      <c r="E454" s="526"/>
      <c r="F454" s="167"/>
    </row>
    <row r="455" spans="1:6">
      <c r="A455" s="14"/>
      <c r="B455" s="1401" t="s">
        <v>445</v>
      </c>
      <c r="C455" s="1402"/>
      <c r="D455" s="664">
        <f>D452-D453+D454</f>
        <v>0</v>
      </c>
      <c r="E455" s="664">
        <f>E452-E453+E454</f>
        <v>0</v>
      </c>
      <c r="F455" s="167"/>
    </row>
    <row r="456" spans="1:6">
      <c r="A456" s="14"/>
      <c r="B456" s="1407" t="s">
        <v>171</v>
      </c>
      <c r="C456" s="1408"/>
      <c r="D456" s="526"/>
      <c r="E456" s="513"/>
      <c r="F456" s="167"/>
    </row>
    <row r="457" spans="1:6">
      <c r="A457" s="14"/>
      <c r="B457" s="1405" t="s">
        <v>444</v>
      </c>
      <c r="C457" s="1406"/>
      <c r="D457" s="513"/>
      <c r="E457" s="513"/>
      <c r="F457" s="167"/>
    </row>
    <row r="458" spans="1:6">
      <c r="A458" s="14"/>
      <c r="B458" s="1405" t="s">
        <v>451</v>
      </c>
      <c r="C458" s="1406"/>
      <c r="D458" s="526"/>
      <c r="E458" s="513"/>
      <c r="F458" s="167"/>
    </row>
    <row r="459" spans="1:6">
      <c r="A459" s="14"/>
      <c r="B459" s="1401" t="s">
        <v>445</v>
      </c>
      <c r="C459" s="1402"/>
      <c r="D459" s="664">
        <f>SUM(D456:D458)</f>
        <v>0</v>
      </c>
      <c r="E459" s="547">
        <f>SUM(E456:E458)</f>
        <v>0</v>
      </c>
      <c r="F459" s="167"/>
    </row>
    <row r="460" spans="1:6">
      <c r="A460" s="14"/>
      <c r="B460" s="1454" t="s">
        <v>47</v>
      </c>
      <c r="C460" s="1455"/>
      <c r="D460" s="539"/>
      <c r="E460" s="540"/>
      <c r="F460" s="167"/>
    </row>
    <row r="461" spans="1:6">
      <c r="A461" s="14"/>
      <c r="B461" s="1405" t="s">
        <v>444</v>
      </c>
      <c r="C461" s="1406"/>
      <c r="D461" s="526"/>
      <c r="E461" s="513"/>
      <c r="F461" s="167"/>
    </row>
    <row r="462" spans="1:6">
      <c r="A462" s="14"/>
      <c r="B462" s="1405" t="s">
        <v>819</v>
      </c>
      <c r="C462" s="1406"/>
      <c r="D462" s="526"/>
      <c r="E462" s="526"/>
      <c r="F462" s="167"/>
    </row>
    <row r="463" spans="1:6">
      <c r="A463" s="14"/>
      <c r="B463" s="1405" t="s">
        <v>453</v>
      </c>
      <c r="C463" s="1406"/>
      <c r="D463" s="526"/>
      <c r="E463" s="526"/>
      <c r="F463" s="167"/>
    </row>
    <row r="464" spans="1:6">
      <c r="A464" s="14"/>
      <c r="B464" s="475" t="s">
        <v>730</v>
      </c>
      <c r="C464" s="476"/>
      <c r="D464" s="526"/>
      <c r="E464" s="526"/>
      <c r="F464" s="167"/>
    </row>
    <row r="465" spans="1:6">
      <c r="A465" s="14"/>
      <c r="B465" s="475" t="s">
        <v>729</v>
      </c>
      <c r="C465" s="476"/>
      <c r="D465" s="526"/>
      <c r="E465" s="526"/>
      <c r="F465" s="167"/>
    </row>
    <row r="466" spans="1:6">
      <c r="A466" s="14"/>
      <c r="B466" s="503" t="s">
        <v>922</v>
      </c>
      <c r="C466" s="504"/>
      <c r="D466" s="526"/>
      <c r="E466" s="526"/>
      <c r="F466" s="167"/>
    </row>
    <row r="467" spans="1:6">
      <c r="A467" s="14"/>
      <c r="B467" s="475" t="s">
        <v>950</v>
      </c>
      <c r="C467" s="476"/>
      <c r="D467" s="526"/>
      <c r="E467" s="526"/>
      <c r="F467" s="167"/>
    </row>
    <row r="468" spans="1:6">
      <c r="A468" s="14"/>
      <c r="B468" s="1401" t="s">
        <v>445</v>
      </c>
      <c r="C468" s="1402"/>
      <c r="D468" s="541">
        <f>SUM(D461:D463)</f>
        <v>0</v>
      </c>
      <c r="E468" s="541">
        <f>SUM(E461:E467)</f>
        <v>0</v>
      </c>
      <c r="F468" s="167"/>
    </row>
    <row r="469" spans="1:6">
      <c r="A469" s="14"/>
      <c r="B469" s="1454" t="s">
        <v>925</v>
      </c>
      <c r="C469" s="1455"/>
      <c r="D469" s="542"/>
      <c r="E469" s="543"/>
      <c r="F469" s="167"/>
    </row>
    <row r="470" spans="1:6">
      <c r="A470" s="14"/>
      <c r="B470" s="1405" t="s">
        <v>444</v>
      </c>
      <c r="C470" s="1406"/>
      <c r="D470" s="526"/>
      <c r="E470" s="513"/>
      <c r="F470" s="167"/>
    </row>
    <row r="471" spans="1:6">
      <c r="A471" s="14"/>
      <c r="B471" s="657" t="s">
        <v>1031</v>
      </c>
      <c r="C471" s="658"/>
      <c r="D471" s="526"/>
      <c r="E471" s="513"/>
      <c r="F471" s="167"/>
    </row>
    <row r="472" spans="1:6">
      <c r="A472" s="14"/>
      <c r="B472" s="1405" t="s">
        <v>452</v>
      </c>
      <c r="C472" s="1406"/>
      <c r="D472" s="526"/>
      <c r="E472" s="513"/>
      <c r="F472" s="167"/>
    </row>
    <row r="473" spans="1:6">
      <c r="A473" s="14"/>
      <c r="B473" s="1401" t="s">
        <v>445</v>
      </c>
      <c r="C473" s="1402"/>
      <c r="D473" s="541">
        <f>SUM(D470:D472)</f>
        <v>0</v>
      </c>
      <c r="E473" s="541">
        <f>SUM(E470:E472)</f>
        <v>0</v>
      </c>
      <c r="F473" s="167"/>
    </row>
    <row r="474" spans="1:6">
      <c r="A474" s="14"/>
      <c r="B474" s="1454" t="s">
        <v>923</v>
      </c>
      <c r="C474" s="1455"/>
      <c r="D474" s="542"/>
      <c r="E474" s="543"/>
      <c r="F474" s="167"/>
    </row>
    <row r="475" spans="1:6">
      <c r="A475" s="14"/>
      <c r="B475" s="1405" t="s">
        <v>444</v>
      </c>
      <c r="C475" s="1406"/>
      <c r="D475" s="513"/>
      <c r="E475" s="513"/>
      <c r="F475" s="167"/>
    </row>
    <row r="476" spans="1:6">
      <c r="A476" s="14"/>
      <c r="B476" s="1405" t="s">
        <v>452</v>
      </c>
      <c r="C476" s="1406"/>
      <c r="D476" s="526"/>
      <c r="E476" s="526"/>
      <c r="F476" s="167"/>
    </row>
    <row r="477" spans="1:6">
      <c r="A477" s="14"/>
      <c r="B477" s="1405" t="s">
        <v>1559</v>
      </c>
      <c r="C477" s="1406"/>
      <c r="D477" s="526"/>
      <c r="E477" s="513"/>
      <c r="F477" s="167"/>
    </row>
    <row r="478" spans="1:6">
      <c r="A478" s="14"/>
      <c r="B478" s="1401" t="s">
        <v>445</v>
      </c>
      <c r="C478" s="1402"/>
      <c r="D478" s="541">
        <f>D475+D476-D477</f>
        <v>0</v>
      </c>
      <c r="E478" s="541">
        <f>E475+E476-E477</f>
        <v>0</v>
      </c>
      <c r="F478" s="167"/>
    </row>
    <row r="479" spans="1:6">
      <c r="A479" s="14"/>
      <c r="B479" s="1454" t="s">
        <v>924</v>
      </c>
      <c r="C479" s="1455"/>
      <c r="D479" s="539"/>
      <c r="E479" s="540"/>
      <c r="F479" s="167"/>
    </row>
    <row r="480" spans="1:6">
      <c r="A480" s="14"/>
      <c r="B480" s="1405" t="s">
        <v>444</v>
      </c>
      <c r="C480" s="1406"/>
      <c r="D480" s="526"/>
      <c r="E480" s="513"/>
      <c r="F480" s="167"/>
    </row>
    <row r="481" spans="1:6">
      <c r="A481" s="14"/>
      <c r="B481" s="1405" t="s">
        <v>731</v>
      </c>
      <c r="C481" s="1406"/>
      <c r="D481" s="526"/>
      <c r="E481" s="513"/>
      <c r="F481" s="167"/>
    </row>
    <row r="482" spans="1:6">
      <c r="A482" s="14"/>
      <c r="B482" s="1405" t="s">
        <v>732</v>
      </c>
      <c r="C482" s="1406"/>
      <c r="D482" s="526"/>
      <c r="E482" s="513"/>
      <c r="F482" s="167"/>
    </row>
    <row r="483" spans="1:6">
      <c r="A483" s="14"/>
      <c r="B483" s="1401" t="s">
        <v>445</v>
      </c>
      <c r="C483" s="1402"/>
      <c r="D483" s="541">
        <f>SUM(D480:D481)</f>
        <v>0</v>
      </c>
      <c r="E483" s="541">
        <f>SUM(E480:E482)</f>
        <v>0</v>
      </c>
      <c r="F483" s="167"/>
    </row>
    <row r="484" spans="1:6">
      <c r="A484" s="14"/>
      <c r="B484" s="477"/>
      <c r="C484" s="478"/>
      <c r="D484" s="540"/>
      <c r="E484" s="540"/>
      <c r="F484" s="167"/>
    </row>
    <row r="485" spans="1:6">
      <c r="A485" s="14"/>
      <c r="B485" s="1449" t="s">
        <v>196</v>
      </c>
      <c r="C485" s="1449"/>
      <c r="D485" s="541">
        <f>+D455+D459+D468+D473+D478+D483</f>
        <v>0</v>
      </c>
      <c r="E485" s="541">
        <f>+E455+E459+E468+E473+E478+E483</f>
        <v>0</v>
      </c>
      <c r="F485" s="167"/>
    </row>
    <row r="486" spans="1:6">
      <c r="A486" s="14"/>
      <c r="B486" s="166"/>
      <c r="C486" s="166"/>
      <c r="D486" s="538"/>
      <c r="E486" s="538"/>
      <c r="F486" s="167"/>
    </row>
    <row r="487" spans="1:6">
      <c r="A487" s="99">
        <v>20</v>
      </c>
      <c r="B487" s="289" t="s">
        <v>92</v>
      </c>
      <c r="C487" s="24"/>
      <c r="D487" s="544"/>
      <c r="E487" s="531"/>
      <c r="F487" s="167"/>
    </row>
    <row r="488" spans="1:6" ht="31.5">
      <c r="A488" s="18"/>
      <c r="B488" s="1299" t="s">
        <v>0</v>
      </c>
      <c r="C488" s="1300"/>
      <c r="D488" s="1215" t="s">
        <v>1815</v>
      </c>
      <c r="E488" s="1215" t="s">
        <v>1840</v>
      </c>
      <c r="F488" s="167"/>
    </row>
    <row r="489" spans="1:6">
      <c r="A489" s="18"/>
      <c r="B489" s="1429" t="s">
        <v>111</v>
      </c>
      <c r="C489" s="1430"/>
      <c r="D489" s="56"/>
      <c r="E489" s="56"/>
      <c r="F489" s="167"/>
    </row>
    <row r="490" spans="1:6">
      <c r="A490" s="18"/>
      <c r="B490" s="1466" t="s">
        <v>528</v>
      </c>
      <c r="C490" s="1467"/>
      <c r="D490" s="56"/>
      <c r="E490" s="56"/>
      <c r="F490" s="167"/>
    </row>
    <row r="491" spans="1:6">
      <c r="A491" s="18"/>
      <c r="B491" s="1466" t="s">
        <v>529</v>
      </c>
      <c r="C491" s="1467"/>
      <c r="D491" s="56"/>
      <c r="E491" s="56"/>
      <c r="F491" s="167"/>
    </row>
    <row r="492" spans="1:6">
      <c r="A492" s="18"/>
      <c r="B492" s="1427" t="s">
        <v>530</v>
      </c>
      <c r="C492" s="1428"/>
      <c r="D492" s="56"/>
      <c r="E492" s="56"/>
      <c r="F492" s="167"/>
    </row>
    <row r="493" spans="1:6">
      <c r="A493" s="18"/>
      <c r="B493" s="1427" t="s">
        <v>531</v>
      </c>
      <c r="C493" s="1428"/>
      <c r="D493" s="56"/>
      <c r="E493" s="56"/>
      <c r="F493" s="167"/>
    </row>
    <row r="494" spans="1:6">
      <c r="A494" s="18"/>
      <c r="B494" s="1427" t="s">
        <v>529</v>
      </c>
      <c r="C494" s="1428"/>
      <c r="D494" s="56"/>
      <c r="E494" s="56"/>
      <c r="F494" s="167"/>
    </row>
    <row r="495" spans="1:6">
      <c r="A495" s="18"/>
      <c r="B495" s="1427" t="s">
        <v>532</v>
      </c>
      <c r="C495" s="1428"/>
      <c r="D495" s="56"/>
      <c r="E495" s="56"/>
      <c r="F495" s="167"/>
    </row>
    <row r="496" spans="1:6">
      <c r="A496" s="18"/>
      <c r="B496" s="1427" t="s">
        <v>533</v>
      </c>
      <c r="C496" s="1428"/>
      <c r="D496" s="56"/>
      <c r="E496" s="56"/>
      <c r="F496" s="167"/>
    </row>
    <row r="497" spans="1:6">
      <c r="A497" s="18"/>
      <c r="B497" s="1427" t="s">
        <v>534</v>
      </c>
      <c r="C497" s="1428"/>
      <c r="D497" s="56"/>
      <c r="E497" s="56"/>
      <c r="F497" s="167"/>
    </row>
    <row r="498" spans="1:6">
      <c r="A498" s="18"/>
      <c r="B498" s="1427" t="s">
        <v>535</v>
      </c>
      <c r="C498" s="1428"/>
      <c r="D498" s="56"/>
      <c r="E498" s="56"/>
      <c r="F498" s="167"/>
    </row>
    <row r="499" spans="1:6">
      <c r="A499" s="18"/>
      <c r="B499" s="1427" t="s">
        <v>536</v>
      </c>
      <c r="C499" s="1428"/>
      <c r="D499" s="56"/>
      <c r="E499" s="56"/>
      <c r="F499" s="167"/>
    </row>
    <row r="500" spans="1:6">
      <c r="A500" s="18"/>
      <c r="B500" s="1427" t="s">
        <v>537</v>
      </c>
      <c r="C500" s="1428"/>
      <c r="D500" s="56"/>
      <c r="E500" s="56"/>
      <c r="F500" s="167"/>
    </row>
    <row r="501" spans="1:6">
      <c r="A501" s="18"/>
      <c r="B501" s="1427" t="s">
        <v>538</v>
      </c>
      <c r="C501" s="1428"/>
      <c r="D501" s="56"/>
      <c r="E501" s="56"/>
      <c r="F501" s="167"/>
    </row>
    <row r="502" spans="1:6">
      <c r="A502" s="18"/>
      <c r="B502" s="1427" t="s">
        <v>1029</v>
      </c>
      <c r="C502" s="1428"/>
      <c r="D502" s="56"/>
      <c r="E502" s="56"/>
      <c r="F502" s="167"/>
    </row>
    <row r="503" spans="1:6">
      <c r="A503" s="18"/>
      <c r="B503" s="1427" t="s">
        <v>539</v>
      </c>
      <c r="C503" s="1428"/>
      <c r="D503" s="56"/>
      <c r="E503" s="56"/>
      <c r="F503" s="167"/>
    </row>
    <row r="504" spans="1:6">
      <c r="A504" s="18"/>
      <c r="B504" s="1450" t="s">
        <v>540</v>
      </c>
      <c r="C504" s="1451"/>
      <c r="D504" s="56"/>
      <c r="E504" s="56"/>
      <c r="F504" s="167"/>
    </row>
    <row r="505" spans="1:6">
      <c r="A505" s="18"/>
      <c r="B505" s="1299" t="s">
        <v>40</v>
      </c>
      <c r="C505" s="1300"/>
      <c r="D505" s="510">
        <f>SUM(D490:D504)</f>
        <v>0</v>
      </c>
      <c r="E505" s="510">
        <f>SUM(E490:E504)</f>
        <v>0</v>
      </c>
      <c r="F505" s="167"/>
    </row>
    <row r="506" spans="1:6">
      <c r="A506" s="14"/>
      <c r="B506" s="1452" t="s">
        <v>660</v>
      </c>
      <c r="C506" s="1453"/>
      <c r="D506" s="513"/>
      <c r="E506" s="513"/>
      <c r="F506" s="167"/>
    </row>
    <row r="507" spans="1:6">
      <c r="A507" s="14"/>
      <c r="B507" s="1412" t="s">
        <v>528</v>
      </c>
      <c r="C507" s="1413"/>
      <c r="D507" s="513"/>
      <c r="E507" s="513"/>
      <c r="F507" s="167"/>
    </row>
    <row r="508" spans="1:6">
      <c r="A508" s="14"/>
      <c r="B508" s="1412" t="s">
        <v>529</v>
      </c>
      <c r="C508" s="1413"/>
      <c r="D508" s="513"/>
      <c r="E508" s="513"/>
      <c r="F508" s="167"/>
    </row>
    <row r="509" spans="1:6">
      <c r="A509" s="14"/>
      <c r="B509" s="1412" t="s">
        <v>530</v>
      </c>
      <c r="C509" s="1413"/>
      <c r="D509" s="513"/>
      <c r="E509" s="513"/>
      <c r="F509" s="167"/>
    </row>
    <row r="510" spans="1:6">
      <c r="A510" s="14"/>
      <c r="B510" s="1412" t="s">
        <v>531</v>
      </c>
      <c r="C510" s="1413"/>
      <c r="D510" s="513"/>
      <c r="E510" s="513"/>
      <c r="F510" s="167"/>
    </row>
    <row r="511" spans="1:6">
      <c r="A511" s="14"/>
      <c r="B511" s="1412" t="s">
        <v>529</v>
      </c>
      <c r="C511" s="1413"/>
      <c r="D511" s="513"/>
      <c r="E511" s="513"/>
      <c r="F511" s="167"/>
    </row>
    <row r="512" spans="1:6">
      <c r="A512" s="14"/>
      <c r="B512" s="1412" t="s">
        <v>532</v>
      </c>
      <c r="C512" s="1413"/>
      <c r="D512" s="513"/>
      <c r="E512" s="513"/>
      <c r="F512" s="167"/>
    </row>
    <row r="513" spans="1:6">
      <c r="A513" s="14"/>
      <c r="B513" s="1412" t="s">
        <v>533</v>
      </c>
      <c r="C513" s="1413"/>
      <c r="D513" s="513"/>
      <c r="E513" s="513"/>
      <c r="F513" s="167"/>
    </row>
    <row r="514" spans="1:6">
      <c r="A514" s="14"/>
      <c r="B514" s="1412" t="s">
        <v>661</v>
      </c>
      <c r="C514" s="1413"/>
      <c r="D514" s="513"/>
      <c r="E514" s="513"/>
      <c r="F514" s="167"/>
    </row>
    <row r="515" spans="1:6">
      <c r="A515" s="14"/>
      <c r="B515" s="1412" t="s">
        <v>662</v>
      </c>
      <c r="C515" s="1413"/>
      <c r="D515" s="513"/>
      <c r="E515" s="513"/>
      <c r="F515" s="167"/>
    </row>
    <row r="516" spans="1:6">
      <c r="A516" s="14"/>
      <c r="B516" s="1420" t="s">
        <v>536</v>
      </c>
      <c r="C516" s="1421"/>
      <c r="D516" s="537"/>
      <c r="E516" s="537"/>
      <c r="F516" s="167"/>
    </row>
    <row r="517" spans="1:6">
      <c r="A517" s="14"/>
      <c r="B517" s="1412" t="s">
        <v>663</v>
      </c>
      <c r="C517" s="1413"/>
      <c r="D517" s="513"/>
      <c r="E517" s="513"/>
      <c r="F517" s="167"/>
    </row>
    <row r="518" spans="1:6">
      <c r="A518" s="14"/>
      <c r="B518" s="1412" t="s">
        <v>529</v>
      </c>
      <c r="C518" s="1413"/>
      <c r="D518" s="513"/>
      <c r="E518" s="513"/>
      <c r="F518" s="167"/>
    </row>
    <row r="519" spans="1:6">
      <c r="A519" s="14"/>
      <c r="B519" s="1412" t="s">
        <v>536</v>
      </c>
      <c r="C519" s="1413"/>
      <c r="D519" s="513"/>
      <c r="E519" s="513"/>
      <c r="F519" s="167"/>
    </row>
    <row r="520" spans="1:6">
      <c r="A520" s="14"/>
      <c r="B520" s="1412" t="s">
        <v>664</v>
      </c>
      <c r="C520" s="1413"/>
      <c r="D520" s="513"/>
      <c r="E520" s="513"/>
      <c r="F520" s="167"/>
    </row>
    <row r="521" spans="1:6">
      <c r="A521" s="14"/>
      <c r="B521" s="1412" t="s">
        <v>665</v>
      </c>
      <c r="C521" s="1413"/>
      <c r="D521" s="513"/>
      <c r="E521" s="513"/>
      <c r="F521" s="167"/>
    </row>
    <row r="522" spans="1:6">
      <c r="A522" s="14"/>
      <c r="B522" s="1412" t="s">
        <v>666</v>
      </c>
      <c r="C522" s="1413"/>
      <c r="D522" s="513"/>
      <c r="E522" s="513"/>
      <c r="F522" s="167"/>
    </row>
    <row r="523" spans="1:6">
      <c r="A523" s="14"/>
      <c r="B523" s="1412" t="s">
        <v>667</v>
      </c>
      <c r="C523" s="1413"/>
      <c r="D523" s="513"/>
      <c r="E523" s="513"/>
      <c r="F523" s="167"/>
    </row>
    <row r="524" spans="1:6">
      <c r="A524" s="14"/>
      <c r="B524" s="1420" t="s">
        <v>668</v>
      </c>
      <c r="C524" s="1421"/>
      <c r="D524" s="513"/>
      <c r="E524" s="513"/>
      <c r="F524" s="167"/>
    </row>
    <row r="525" spans="1:6">
      <c r="B525" s="1317" t="s">
        <v>17</v>
      </c>
      <c r="C525" s="1318"/>
      <c r="D525" s="519">
        <f>SUM(D506:D524)</f>
        <v>0</v>
      </c>
      <c r="E525" s="519">
        <f>SUM(E506:E524)</f>
        <v>0</v>
      </c>
      <c r="F525" s="167"/>
    </row>
    <row r="526" spans="1:6">
      <c r="A526" s="14"/>
      <c r="B526" s="166"/>
      <c r="C526" s="166"/>
      <c r="D526" s="538"/>
      <c r="E526" s="538"/>
      <c r="F526" s="167"/>
    </row>
    <row r="527" spans="1:6">
      <c r="A527" s="14"/>
      <c r="B527" s="166" t="s">
        <v>928</v>
      </c>
      <c r="C527" s="166"/>
      <c r="D527" s="538"/>
      <c r="E527" s="538"/>
      <c r="F527" s="167"/>
    </row>
    <row r="528" spans="1:6">
      <c r="A528" s="14"/>
      <c r="B528" s="1426" t="s">
        <v>930</v>
      </c>
      <c r="C528" s="1426"/>
      <c r="D528" s="1426"/>
      <c r="E528" s="1426"/>
      <c r="F528" s="167"/>
    </row>
    <row r="529" spans="1:6">
      <c r="A529" s="14"/>
      <c r="B529" s="1409" t="s">
        <v>926</v>
      </c>
      <c r="C529" s="1409"/>
      <c r="D529" s="545"/>
      <c r="E529" s="545"/>
      <c r="F529" s="167"/>
    </row>
    <row r="530" spans="1:6">
      <c r="A530" s="14"/>
      <c r="B530" s="1404" t="s">
        <v>927</v>
      </c>
      <c r="C530" s="1404"/>
      <c r="D530" s="546"/>
      <c r="E530" s="546"/>
      <c r="F530" s="167"/>
    </row>
    <row r="531" spans="1:6">
      <c r="A531" s="14"/>
      <c r="B531" s="1424" t="s">
        <v>17</v>
      </c>
      <c r="C531" s="1425"/>
      <c r="D531" s="545"/>
      <c r="E531" s="545"/>
      <c r="F531" s="167"/>
    </row>
    <row r="532" spans="1:6">
      <c r="A532" s="14"/>
      <c r="B532" s="1426" t="s">
        <v>929</v>
      </c>
      <c r="C532" s="1426"/>
      <c r="D532" s="1426"/>
      <c r="E532" s="1426"/>
      <c r="F532" s="167"/>
    </row>
    <row r="533" spans="1:6">
      <c r="A533" s="14"/>
      <c r="B533" s="1409" t="s">
        <v>926</v>
      </c>
      <c r="C533" s="1409"/>
      <c r="D533" s="545"/>
      <c r="E533" s="545"/>
      <c r="F533" s="167"/>
    </row>
    <row r="534" spans="1:6">
      <c r="A534" s="14"/>
      <c r="B534" s="1404" t="s">
        <v>927</v>
      </c>
      <c r="C534" s="1404"/>
      <c r="D534" s="546"/>
      <c r="E534" s="546"/>
      <c r="F534" s="167"/>
    </row>
    <row r="535" spans="1:6">
      <c r="A535" s="14"/>
      <c r="B535" s="1424" t="s">
        <v>17</v>
      </c>
      <c r="C535" s="1425"/>
      <c r="D535" s="545"/>
      <c r="E535" s="545"/>
      <c r="F535" s="167"/>
    </row>
    <row r="536" spans="1:6">
      <c r="A536" s="14"/>
      <c r="B536" s="166"/>
      <c r="C536" s="166"/>
      <c r="D536" s="538"/>
      <c r="E536" s="538"/>
      <c r="F536" s="167"/>
    </row>
    <row r="537" spans="1:6">
      <c r="A537" s="388">
        <v>21</v>
      </c>
      <c r="B537" s="1177" t="s">
        <v>1781</v>
      </c>
      <c r="C537" s="301"/>
      <c r="D537" s="347"/>
      <c r="E537" s="347"/>
      <c r="F537" s="167"/>
    </row>
    <row r="538" spans="1:6" ht="30.75" customHeight="1">
      <c r="B538" s="1469" t="s">
        <v>0</v>
      </c>
      <c r="C538" s="1470"/>
      <c r="D538" s="1215" t="s">
        <v>1815</v>
      </c>
      <c r="E538" s="1215" t="s">
        <v>1839</v>
      </c>
      <c r="F538" s="167"/>
    </row>
    <row r="539" spans="1:6">
      <c r="B539" s="1429" t="s">
        <v>111</v>
      </c>
      <c r="C539" s="1430"/>
      <c r="D539" s="511"/>
      <c r="E539" s="56"/>
      <c r="F539" s="167"/>
    </row>
    <row r="540" spans="1:6">
      <c r="B540" s="1422" t="s">
        <v>274</v>
      </c>
      <c r="C540" s="1423"/>
      <c r="D540" s="526"/>
      <c r="E540" s="513"/>
    </row>
    <row r="541" spans="1:6">
      <c r="B541" s="1422" t="s">
        <v>275</v>
      </c>
      <c r="C541" s="1423"/>
      <c r="D541" s="526"/>
      <c r="E541" s="513"/>
    </row>
    <row r="542" spans="1:6">
      <c r="B542" s="1422" t="s">
        <v>511</v>
      </c>
      <c r="C542" s="1423"/>
      <c r="D542" s="526"/>
      <c r="E542" s="513"/>
    </row>
    <row r="543" spans="1:6">
      <c r="B543" s="1317" t="s">
        <v>17</v>
      </c>
      <c r="C543" s="1318"/>
      <c r="D543" s="519">
        <f>SUM(D540:D542)</f>
        <v>0</v>
      </c>
      <c r="E543" s="519">
        <f>SUM(E540:E542)</f>
        <v>0</v>
      </c>
    </row>
    <row r="544" spans="1:6">
      <c r="B544" s="1429" t="s">
        <v>21</v>
      </c>
      <c r="C544" s="1430"/>
      <c r="D544" s="511"/>
      <c r="E544" s="56"/>
    </row>
    <row r="545" spans="1:5">
      <c r="B545" s="1422" t="s">
        <v>274</v>
      </c>
      <c r="C545" s="1423"/>
      <c r="D545" s="526"/>
      <c r="E545" s="513"/>
    </row>
    <row r="546" spans="1:5">
      <c r="B546" s="1422" t="s">
        <v>275</v>
      </c>
      <c r="C546" s="1423"/>
      <c r="D546" s="526"/>
      <c r="E546" s="513"/>
    </row>
    <row r="547" spans="1:5">
      <c r="B547" s="1422" t="s">
        <v>511</v>
      </c>
      <c r="C547" s="1423"/>
      <c r="D547" s="526"/>
      <c r="E547" s="513"/>
    </row>
    <row r="548" spans="1:5">
      <c r="B548" s="1317" t="s">
        <v>17</v>
      </c>
      <c r="C548" s="1318"/>
      <c r="D548" s="519">
        <f>SUM(D545:D547)</f>
        <v>0</v>
      </c>
      <c r="E548" s="519">
        <f>SUM(E545:E547)</f>
        <v>0</v>
      </c>
    </row>
    <row r="549" spans="1:5" ht="30.75" customHeight="1">
      <c r="B549" s="1465" t="s">
        <v>1782</v>
      </c>
      <c r="C549" s="1465"/>
      <c r="D549" s="1465"/>
      <c r="E549" s="1465"/>
    </row>
    <row r="550" spans="1:5">
      <c r="B550" s="301"/>
      <c r="C550" s="301"/>
      <c r="D550" s="347"/>
      <c r="E550" s="347"/>
    </row>
    <row r="551" spans="1:5">
      <c r="A551" s="99">
        <v>22</v>
      </c>
      <c r="B551" s="289" t="s">
        <v>89</v>
      </c>
      <c r="C551" s="15"/>
      <c r="D551" s="531"/>
    </row>
    <row r="552" spans="1:5" ht="30.75" customHeight="1">
      <c r="A552" s="17"/>
      <c r="B552" s="1299" t="s">
        <v>0</v>
      </c>
      <c r="C552" s="1300"/>
      <c r="D552" s="1215" t="s">
        <v>1815</v>
      </c>
      <c r="E552" s="1215" t="s">
        <v>1839</v>
      </c>
    </row>
    <row r="553" spans="1:5">
      <c r="A553" s="18"/>
      <c r="B553" s="1397" t="s">
        <v>111</v>
      </c>
      <c r="C553" s="1398"/>
      <c r="E553" s="512"/>
    </row>
    <row r="554" spans="1:5">
      <c r="A554" s="18"/>
      <c r="B554" s="466" t="s">
        <v>781</v>
      </c>
      <c r="C554" s="487"/>
      <c r="E554" s="512"/>
    </row>
    <row r="555" spans="1:5">
      <c r="A555" s="18"/>
      <c r="B555" s="1321" t="s">
        <v>780</v>
      </c>
      <c r="C555" s="1322"/>
      <c r="D555" s="513"/>
      <c r="E555" s="513"/>
    </row>
    <row r="556" spans="1:5">
      <c r="A556" s="18"/>
      <c r="B556" s="1321" t="s">
        <v>447</v>
      </c>
      <c r="C556" s="1322"/>
      <c r="D556" s="513"/>
      <c r="E556" s="513"/>
    </row>
    <row r="557" spans="1:5">
      <c r="A557" s="18"/>
      <c r="B557" s="1321" t="s">
        <v>277</v>
      </c>
      <c r="C557" s="1322"/>
      <c r="D557" s="513"/>
      <c r="E557" s="513"/>
    </row>
    <row r="558" spans="1:5">
      <c r="A558" s="18"/>
      <c r="B558" s="482" t="s">
        <v>278</v>
      </c>
      <c r="C558" s="483"/>
      <c r="D558" s="513"/>
      <c r="E558" s="513"/>
    </row>
    <row r="559" spans="1:5">
      <c r="A559" s="18"/>
      <c r="B559" s="1321" t="s">
        <v>931</v>
      </c>
      <c r="C559" s="1322"/>
      <c r="D559" s="513"/>
      <c r="E559" s="513"/>
    </row>
    <row r="560" spans="1:5">
      <c r="A560" s="18"/>
      <c r="B560" s="1321" t="s">
        <v>279</v>
      </c>
      <c r="C560" s="1322"/>
      <c r="D560" s="513"/>
      <c r="E560" s="513"/>
    </row>
    <row r="561" spans="1:5">
      <c r="A561" s="18"/>
      <c r="B561" s="1321" t="s">
        <v>719</v>
      </c>
      <c r="C561" s="1322"/>
      <c r="D561" s="513"/>
      <c r="E561" s="513"/>
    </row>
    <row r="562" spans="1:5">
      <c r="A562" s="18"/>
      <c r="B562" s="1321" t="s">
        <v>280</v>
      </c>
      <c r="C562" s="1322"/>
      <c r="D562" s="513"/>
      <c r="E562" s="513"/>
    </row>
    <row r="563" spans="1:5">
      <c r="A563" s="18"/>
      <c r="B563" s="1321" t="s">
        <v>281</v>
      </c>
      <c r="C563" s="1322"/>
      <c r="D563" s="513"/>
      <c r="E563" s="513"/>
    </row>
    <row r="564" spans="1:5">
      <c r="A564" s="18"/>
      <c r="B564" s="1321" t="s">
        <v>282</v>
      </c>
      <c r="C564" s="1322"/>
      <c r="D564" s="513"/>
      <c r="E564" s="513"/>
    </row>
    <row r="565" spans="1:5">
      <c r="A565" s="18"/>
      <c r="B565" s="1321" t="s">
        <v>448</v>
      </c>
      <c r="C565" s="1322"/>
      <c r="D565" s="513"/>
      <c r="E565" s="513"/>
    </row>
    <row r="566" spans="1:5">
      <c r="A566" s="18"/>
      <c r="B566" s="1321" t="s">
        <v>461</v>
      </c>
      <c r="C566" s="1322"/>
      <c r="D566" s="513"/>
      <c r="E566" s="513"/>
    </row>
    <row r="567" spans="1:5">
      <c r="A567" s="18"/>
      <c r="B567" s="1321" t="s">
        <v>283</v>
      </c>
      <c r="C567" s="1322"/>
      <c r="D567" s="513"/>
      <c r="E567" s="513"/>
    </row>
    <row r="568" spans="1:5">
      <c r="A568" s="18"/>
      <c r="B568" s="1317" t="s">
        <v>17</v>
      </c>
      <c r="C568" s="1318"/>
      <c r="D568" s="519">
        <f>SUM(D554:D567)</f>
        <v>0</v>
      </c>
      <c r="E568" s="519">
        <f>SUM(E554:E567)</f>
        <v>0</v>
      </c>
    </row>
    <row r="569" spans="1:5">
      <c r="B569" s="1416" t="s">
        <v>21</v>
      </c>
      <c r="C569" s="1417"/>
      <c r="D569" s="348"/>
      <c r="E569" s="512"/>
    </row>
    <row r="570" spans="1:5">
      <c r="B570" s="466" t="s">
        <v>287</v>
      </c>
      <c r="C570" s="464"/>
      <c r="D570" s="348"/>
      <c r="E570" s="512"/>
    </row>
    <row r="571" spans="1:5">
      <c r="B571" s="466" t="s">
        <v>446</v>
      </c>
      <c r="C571" s="467"/>
      <c r="D571" s="513"/>
      <c r="E571" s="513"/>
    </row>
    <row r="572" spans="1:5">
      <c r="A572" s="17"/>
      <c r="B572" s="466" t="s">
        <v>933</v>
      </c>
      <c r="C572" s="467"/>
      <c r="D572" s="526"/>
      <c r="E572" s="513"/>
    </row>
    <row r="573" spans="1:5">
      <c r="A573" s="17"/>
      <c r="B573" s="466" t="s">
        <v>934</v>
      </c>
      <c r="C573" s="467"/>
      <c r="D573" s="526"/>
      <c r="E573" s="513"/>
    </row>
    <row r="574" spans="1:5">
      <c r="B574" s="466" t="s">
        <v>935</v>
      </c>
      <c r="C574" s="467"/>
      <c r="D574" s="513"/>
      <c r="E574" s="513"/>
    </row>
    <row r="575" spans="1:5">
      <c r="B575" s="466" t="s">
        <v>936</v>
      </c>
      <c r="C575" s="467"/>
      <c r="D575" s="526"/>
      <c r="E575" s="513"/>
    </row>
    <row r="576" spans="1:5">
      <c r="B576" s="466" t="s">
        <v>937</v>
      </c>
      <c r="C576" s="467"/>
      <c r="D576" s="513"/>
      <c r="E576" s="513"/>
    </row>
    <row r="577" spans="1:5">
      <c r="A577" s="18"/>
      <c r="B577" s="1321" t="s">
        <v>938</v>
      </c>
      <c r="C577" s="1322"/>
      <c r="D577" s="513"/>
      <c r="E577" s="513"/>
    </row>
    <row r="578" spans="1:5">
      <c r="A578" s="17"/>
      <c r="B578" s="1321" t="s">
        <v>285</v>
      </c>
      <c r="C578" s="1322"/>
      <c r="D578" s="526"/>
      <c r="E578" s="513"/>
    </row>
    <row r="579" spans="1:5">
      <c r="A579" s="18"/>
      <c r="B579" s="1321" t="s">
        <v>277</v>
      </c>
      <c r="C579" s="1322"/>
      <c r="D579" s="513"/>
      <c r="E579" s="513"/>
    </row>
    <row r="580" spans="1:5">
      <c r="A580" s="18"/>
      <c r="B580" s="1321" t="s">
        <v>278</v>
      </c>
      <c r="C580" s="1322"/>
      <c r="D580" s="513"/>
      <c r="E580" s="513"/>
    </row>
    <row r="581" spans="1:5">
      <c r="A581" s="18"/>
      <c r="B581" s="1321" t="s">
        <v>932</v>
      </c>
      <c r="C581" s="1322"/>
      <c r="D581" s="513"/>
      <c r="E581" s="513"/>
    </row>
    <row r="582" spans="1:5">
      <c r="A582" s="18"/>
      <c r="B582" s="1321" t="s">
        <v>279</v>
      </c>
      <c r="C582" s="1322"/>
      <c r="D582" s="513"/>
      <c r="E582" s="513"/>
    </row>
    <row r="583" spans="1:5">
      <c r="A583" s="17"/>
      <c r="B583" s="466" t="s">
        <v>939</v>
      </c>
      <c r="C583" s="467"/>
      <c r="D583" s="526"/>
      <c r="E583" s="513"/>
    </row>
    <row r="584" spans="1:5">
      <c r="A584" s="17"/>
      <c r="B584" s="466" t="s">
        <v>280</v>
      </c>
      <c r="C584" s="467"/>
      <c r="D584" s="526"/>
      <c r="E584" s="513"/>
    </row>
    <row r="585" spans="1:5">
      <c r="A585" s="17"/>
      <c r="B585" s="466" t="s">
        <v>290</v>
      </c>
      <c r="C585" s="467"/>
      <c r="D585" s="526"/>
      <c r="E585" s="513"/>
    </row>
    <row r="586" spans="1:5">
      <c r="A586" s="17"/>
      <c r="B586" s="466" t="s">
        <v>281</v>
      </c>
      <c r="C586" s="467"/>
      <c r="D586" s="526"/>
      <c r="E586" s="513"/>
    </row>
    <row r="587" spans="1:5">
      <c r="A587" s="17"/>
      <c r="B587" s="466" t="s">
        <v>282</v>
      </c>
      <c r="C587" s="467"/>
      <c r="D587" s="526"/>
      <c r="E587" s="513"/>
    </row>
    <row r="588" spans="1:5">
      <c r="A588" s="17"/>
      <c r="B588" s="466" t="s">
        <v>461</v>
      </c>
      <c r="C588" s="467"/>
      <c r="D588" s="526"/>
      <c r="E588" s="513"/>
    </row>
    <row r="589" spans="1:5">
      <c r="A589" s="17"/>
      <c r="B589" s="466" t="s">
        <v>733</v>
      </c>
      <c r="C589" s="467"/>
      <c r="D589" s="526"/>
      <c r="E589" s="513"/>
    </row>
    <row r="590" spans="1:5">
      <c r="A590" s="17"/>
      <c r="B590" s="466" t="s">
        <v>512</v>
      </c>
      <c r="C590" s="467"/>
      <c r="D590" s="526"/>
      <c r="E590" s="513"/>
    </row>
    <row r="591" spans="1:5">
      <c r="A591" s="17"/>
      <c r="B591" s="466" t="s">
        <v>734</v>
      </c>
      <c r="C591" s="467"/>
      <c r="D591" s="526"/>
      <c r="E591" s="513"/>
    </row>
    <row r="592" spans="1:5">
      <c r="A592" s="17"/>
      <c r="B592" s="466" t="s">
        <v>283</v>
      </c>
      <c r="C592" s="467"/>
      <c r="D592" s="526"/>
      <c r="E592" s="513"/>
    </row>
    <row r="593" spans="1:5">
      <c r="A593" s="17"/>
      <c r="B593" s="466" t="s">
        <v>291</v>
      </c>
      <c r="C593" s="467"/>
      <c r="D593" s="526"/>
      <c r="E593" s="513"/>
    </row>
    <row r="594" spans="1:5">
      <c r="A594" s="17"/>
      <c r="B594" s="466" t="s">
        <v>940</v>
      </c>
      <c r="C594" s="467"/>
      <c r="D594" s="513"/>
      <c r="E594" s="513"/>
    </row>
    <row r="595" spans="1:5">
      <c r="A595" s="17"/>
      <c r="B595" s="466" t="s">
        <v>941</v>
      </c>
      <c r="C595" s="467"/>
      <c r="D595" s="513"/>
      <c r="E595" s="513"/>
    </row>
    <row r="596" spans="1:5">
      <c r="B596" s="1317" t="s">
        <v>17</v>
      </c>
      <c r="C596" s="1318"/>
      <c r="D596" s="519">
        <f>SUM(D570:D595)</f>
        <v>0</v>
      </c>
      <c r="E596" s="519">
        <f>SUM(E570:E595)</f>
        <v>0</v>
      </c>
    </row>
    <row r="598" spans="1:5">
      <c r="A598" s="388">
        <v>23</v>
      </c>
      <c r="B598" s="289" t="s">
        <v>49</v>
      </c>
    </row>
    <row r="599" spans="1:5" ht="32.25" customHeight="1">
      <c r="A599" s="50"/>
      <c r="B599" s="1299" t="s">
        <v>0</v>
      </c>
      <c r="C599" s="1300"/>
      <c r="D599" s="1215" t="s">
        <v>1815</v>
      </c>
      <c r="E599" s="1215" t="s">
        <v>1839</v>
      </c>
    </row>
    <row r="600" spans="1:5">
      <c r="A600" s="36"/>
      <c r="B600" s="1397" t="s">
        <v>111</v>
      </c>
      <c r="C600" s="1398"/>
      <c r="D600" s="512"/>
      <c r="E600" s="512"/>
    </row>
    <row r="601" spans="1:5">
      <c r="A601" s="36"/>
      <c r="B601" s="1433" t="s">
        <v>284</v>
      </c>
      <c r="C601" s="1434"/>
      <c r="D601" s="520"/>
      <c r="E601" s="512"/>
    </row>
    <row r="602" spans="1:5">
      <c r="A602" s="36"/>
      <c r="B602" s="1414" t="s">
        <v>301</v>
      </c>
      <c r="C602" s="1415"/>
      <c r="D602" s="513"/>
      <c r="E602" s="513"/>
    </row>
    <row r="603" spans="1:5">
      <c r="A603" s="36"/>
      <c r="B603" s="1414" t="s">
        <v>302</v>
      </c>
      <c r="C603" s="1415"/>
      <c r="D603" s="513"/>
      <c r="E603" s="513"/>
    </row>
    <row r="604" spans="1:5">
      <c r="A604" s="36"/>
      <c r="B604" s="1441" t="s">
        <v>303</v>
      </c>
      <c r="C604" s="1442"/>
      <c r="D604" s="513"/>
      <c r="E604" s="513"/>
    </row>
    <row r="605" spans="1:5">
      <c r="A605" s="36"/>
      <c r="B605" s="1418" t="s">
        <v>32</v>
      </c>
      <c r="C605" s="1419"/>
      <c r="D605" s="513"/>
      <c r="E605" s="513"/>
    </row>
    <row r="606" spans="1:5">
      <c r="A606" s="36"/>
      <c r="B606" s="1317" t="s">
        <v>17</v>
      </c>
      <c r="C606" s="1318"/>
      <c r="D606" s="519">
        <f>SUM(D601:D605)</f>
        <v>0</v>
      </c>
      <c r="E606" s="519">
        <f>SUM(E601:E605)</f>
        <v>0</v>
      </c>
    </row>
    <row r="607" spans="1:5">
      <c r="A607" s="36"/>
      <c r="B607" s="485" t="s">
        <v>21</v>
      </c>
      <c r="C607" s="486"/>
      <c r="D607" s="518"/>
      <c r="E607" s="518"/>
    </row>
    <row r="608" spans="1:5">
      <c r="A608" s="36"/>
      <c r="B608" s="1433" t="s">
        <v>298</v>
      </c>
      <c r="C608" s="1434"/>
      <c r="D608" s="512"/>
      <c r="E608" s="512"/>
    </row>
    <row r="609" spans="1:5">
      <c r="A609" s="37"/>
      <c r="B609" s="1414" t="s">
        <v>299</v>
      </c>
      <c r="C609" s="1415"/>
      <c r="D609" s="513"/>
      <c r="E609" s="513"/>
    </row>
    <row r="610" spans="1:5">
      <c r="A610" s="37"/>
      <c r="B610" s="1414" t="s">
        <v>300</v>
      </c>
      <c r="C610" s="1415"/>
      <c r="D610" s="513"/>
      <c r="E610" s="513"/>
    </row>
    <row r="611" spans="1:5">
      <c r="A611" s="37"/>
      <c r="B611" s="1435" t="s">
        <v>304</v>
      </c>
      <c r="C611" s="1436"/>
      <c r="D611" s="513"/>
      <c r="E611" s="513"/>
    </row>
    <row r="612" spans="1:5">
      <c r="A612" s="37"/>
      <c r="B612" s="1414" t="s">
        <v>305</v>
      </c>
      <c r="C612" s="1415"/>
      <c r="D612" s="513"/>
      <c r="E612" s="513"/>
    </row>
    <row r="613" spans="1:5">
      <c r="A613" s="37"/>
      <c r="B613" s="1414" t="s">
        <v>306</v>
      </c>
      <c r="C613" s="1415"/>
      <c r="D613" s="513"/>
      <c r="E613" s="513"/>
    </row>
    <row r="614" spans="1:5">
      <c r="A614" s="37"/>
      <c r="B614" s="1443" t="s">
        <v>307</v>
      </c>
      <c r="C614" s="1444"/>
      <c r="D614" s="513"/>
      <c r="E614" s="513"/>
    </row>
    <row r="615" spans="1:5">
      <c r="A615" s="296"/>
      <c r="B615" s="1439" t="s">
        <v>27</v>
      </c>
      <c r="C615" s="1440"/>
      <c r="D615" s="519">
        <f>SUM(D609:D614)</f>
        <v>0</v>
      </c>
      <c r="E615" s="519">
        <f>SUM(E609:E614)</f>
        <v>0</v>
      </c>
    </row>
    <row r="616" spans="1:5">
      <c r="A616" s="37"/>
      <c r="B616" s="1433" t="s">
        <v>308</v>
      </c>
      <c r="C616" s="1434"/>
      <c r="D616" s="513"/>
      <c r="E616" s="513"/>
    </row>
    <row r="617" spans="1:5">
      <c r="A617" s="37"/>
      <c r="B617" s="1414" t="s">
        <v>309</v>
      </c>
      <c r="C617" s="1415"/>
      <c r="D617" s="513"/>
      <c r="E617" s="513"/>
    </row>
    <row r="618" spans="1:5">
      <c r="A618" s="37"/>
      <c r="B618" s="479" t="s">
        <v>735</v>
      </c>
      <c r="C618" s="480"/>
      <c r="D618" s="513"/>
      <c r="E618" s="513"/>
    </row>
    <row r="619" spans="1:5">
      <c r="A619" s="37"/>
      <c r="B619" s="1414" t="s">
        <v>307</v>
      </c>
      <c r="C619" s="1415"/>
      <c r="D619" s="513"/>
      <c r="E619" s="513"/>
    </row>
    <row r="620" spans="1:5">
      <c r="A620" s="296"/>
      <c r="B620" s="1437" t="s">
        <v>29</v>
      </c>
      <c r="C620" s="1438"/>
      <c r="D620" s="519">
        <f>SUM(D617:D619)</f>
        <v>0</v>
      </c>
      <c r="E620" s="519">
        <f>SUM(E617:E619)</f>
        <v>0</v>
      </c>
    </row>
    <row r="621" spans="1:5">
      <c r="A621" s="296"/>
      <c r="B621" s="1333" t="s">
        <v>90</v>
      </c>
      <c r="C621" s="1334"/>
      <c r="D621" s="547">
        <f>D615+D620</f>
        <v>0</v>
      </c>
      <c r="E621" s="547">
        <f>E615+E620</f>
        <v>0</v>
      </c>
    </row>
    <row r="622" spans="1:5">
      <c r="A622" s="296"/>
      <c r="B622" s="16"/>
      <c r="C622" s="16"/>
      <c r="D622" s="523"/>
      <c r="E622" s="523"/>
    </row>
    <row r="623" spans="1:5">
      <c r="A623" s="99">
        <v>24</v>
      </c>
      <c r="B623" s="410" t="s">
        <v>866</v>
      </c>
      <c r="C623" s="15"/>
      <c r="D623" s="531"/>
    </row>
    <row r="624" spans="1:5" ht="31.5">
      <c r="A624" s="18"/>
      <c r="B624" s="1299" t="s">
        <v>0</v>
      </c>
      <c r="C624" s="1300"/>
      <c r="D624" s="1215" t="s">
        <v>1815</v>
      </c>
      <c r="E624" s="1215" t="s">
        <v>1840</v>
      </c>
    </row>
    <row r="625" spans="1:5">
      <c r="A625" s="17"/>
      <c r="B625" s="463" t="s">
        <v>111</v>
      </c>
      <c r="C625" s="467"/>
      <c r="D625" s="526"/>
      <c r="E625" s="513"/>
    </row>
    <row r="626" spans="1:5">
      <c r="A626" s="17"/>
      <c r="B626" s="466" t="s">
        <v>287</v>
      </c>
      <c r="C626" s="467"/>
      <c r="D626" s="526"/>
      <c r="E626" s="513"/>
    </row>
    <row r="627" spans="1:5">
      <c r="B627" s="466" t="s">
        <v>446</v>
      </c>
      <c r="C627" s="467"/>
      <c r="D627" s="513"/>
      <c r="E627" s="513"/>
    </row>
    <row r="628" spans="1:5">
      <c r="A628" s="17"/>
      <c r="B628" s="466" t="s">
        <v>447</v>
      </c>
      <c r="C628" s="467"/>
      <c r="D628" s="526"/>
      <c r="E628" s="513"/>
    </row>
    <row r="629" spans="1:5">
      <c r="A629" s="17"/>
      <c r="B629" s="1321" t="s">
        <v>285</v>
      </c>
      <c r="C629" s="1322"/>
      <c r="D629" s="526"/>
      <c r="E629" s="513"/>
    </row>
    <row r="630" spans="1:5">
      <c r="A630" s="17"/>
      <c r="B630" s="1321" t="s">
        <v>286</v>
      </c>
      <c r="C630" s="1322"/>
      <c r="D630" s="526"/>
      <c r="E630" s="513"/>
    </row>
    <row r="631" spans="1:5">
      <c r="A631" s="18"/>
      <c r="B631" s="1321" t="s">
        <v>277</v>
      </c>
      <c r="C631" s="1322"/>
      <c r="D631" s="513"/>
      <c r="E631" s="513"/>
    </row>
    <row r="632" spans="1:5">
      <c r="A632" s="18"/>
      <c r="B632" s="1321" t="s">
        <v>278</v>
      </c>
      <c r="C632" s="1322"/>
      <c r="D632" s="513"/>
      <c r="E632" s="513"/>
    </row>
    <row r="633" spans="1:5">
      <c r="A633" s="18"/>
      <c r="B633" s="1321" t="s">
        <v>736</v>
      </c>
      <c r="C633" s="1322"/>
      <c r="D633" s="513"/>
      <c r="E633" s="513"/>
    </row>
    <row r="634" spans="1:5">
      <c r="A634" s="17"/>
      <c r="B634" s="466" t="s">
        <v>279</v>
      </c>
      <c r="C634" s="467"/>
      <c r="D634" s="526"/>
      <c r="E634" s="513"/>
    </row>
    <row r="635" spans="1:5">
      <c r="A635" s="17"/>
      <c r="B635" s="466" t="s">
        <v>737</v>
      </c>
      <c r="C635" s="467"/>
      <c r="D635" s="526"/>
      <c r="E635" s="513"/>
    </row>
    <row r="636" spans="1:5" s="507" customFormat="1">
      <c r="A636" s="506"/>
      <c r="B636" s="1431" t="s">
        <v>944</v>
      </c>
      <c r="C636" s="1432"/>
      <c r="D636" s="526"/>
      <c r="E636" s="513"/>
    </row>
    <row r="637" spans="1:5" s="507" customFormat="1">
      <c r="A637" s="506"/>
      <c r="B637" s="1321" t="s">
        <v>778</v>
      </c>
      <c r="C637" s="1322"/>
      <c r="D637" s="526"/>
      <c r="E637" s="513"/>
    </row>
    <row r="638" spans="1:5" s="507" customFormat="1">
      <c r="A638" s="506"/>
      <c r="B638" s="1321" t="s">
        <v>777</v>
      </c>
      <c r="C638" s="1322"/>
      <c r="D638" s="526"/>
      <c r="E638" s="513"/>
    </row>
    <row r="639" spans="1:5" s="507" customFormat="1">
      <c r="A639" s="506"/>
      <c r="B639" s="1445" t="s">
        <v>779</v>
      </c>
      <c r="C639" s="1446"/>
      <c r="D639" s="526"/>
      <c r="E639" s="513"/>
    </row>
    <row r="640" spans="1:5">
      <c r="A640" s="17"/>
      <c r="B640" s="1317" t="s">
        <v>17</v>
      </c>
      <c r="C640" s="1318"/>
      <c r="D640" s="519">
        <f>SUM(D626:D638)</f>
        <v>0</v>
      </c>
      <c r="E640" s="519">
        <f>SUM(E626:E638)</f>
        <v>0</v>
      </c>
    </row>
    <row r="641" spans="1:5">
      <c r="A641" s="17"/>
      <c r="B641" s="465" t="s">
        <v>21</v>
      </c>
      <c r="C641" s="481"/>
      <c r="D641" s="548"/>
      <c r="E641" s="536"/>
    </row>
    <row r="642" spans="1:5">
      <c r="A642" s="17"/>
      <c r="B642" s="466" t="s">
        <v>287</v>
      </c>
      <c r="C642" s="467"/>
      <c r="D642" s="526"/>
      <c r="E642" s="513"/>
    </row>
    <row r="643" spans="1:5">
      <c r="B643" s="466" t="s">
        <v>446</v>
      </c>
      <c r="C643" s="467"/>
      <c r="D643" s="513"/>
      <c r="E643" s="513"/>
    </row>
    <row r="644" spans="1:5">
      <c r="A644" s="17"/>
      <c r="B644" s="466" t="s">
        <v>447</v>
      </c>
      <c r="C644" s="467"/>
      <c r="D644" s="526"/>
      <c r="E644" s="513"/>
    </row>
    <row r="645" spans="1:5" ht="31.5">
      <c r="A645" s="17"/>
      <c r="B645" s="466" t="s">
        <v>285</v>
      </c>
      <c r="C645" s="467"/>
      <c r="D645" s="526"/>
      <c r="E645" s="513"/>
    </row>
    <row r="646" spans="1:5">
      <c r="A646" s="17"/>
      <c r="B646" s="466" t="s">
        <v>286</v>
      </c>
      <c r="C646" s="467"/>
      <c r="D646" s="526"/>
      <c r="E646" s="513"/>
    </row>
    <row r="647" spans="1:5">
      <c r="A647" s="17"/>
      <c r="B647" s="470" t="s">
        <v>288</v>
      </c>
      <c r="C647" s="467"/>
      <c r="D647" s="526"/>
      <c r="E647" s="513"/>
    </row>
    <row r="648" spans="1:5" ht="15.75" customHeight="1">
      <c r="A648" s="17"/>
      <c r="B648" s="466" t="s">
        <v>277</v>
      </c>
      <c r="C648" s="467"/>
      <c r="D648" s="513"/>
      <c r="E648" s="513"/>
    </row>
    <row r="649" spans="1:5">
      <c r="A649" s="18"/>
      <c r="B649" s="466" t="s">
        <v>278</v>
      </c>
      <c r="C649" s="467"/>
      <c r="D649" s="513"/>
      <c r="E649" s="513"/>
    </row>
    <row r="650" spans="1:5">
      <c r="A650" s="18"/>
      <c r="B650" s="1321" t="s">
        <v>738</v>
      </c>
      <c r="C650" s="1322"/>
      <c r="D650" s="513"/>
      <c r="E650" s="513"/>
    </row>
    <row r="651" spans="1:5">
      <c r="A651" s="18"/>
      <c r="B651" s="466" t="s">
        <v>279</v>
      </c>
      <c r="C651" s="467"/>
      <c r="D651" s="513"/>
      <c r="E651" s="513"/>
    </row>
    <row r="652" spans="1:5">
      <c r="A652" s="17"/>
      <c r="B652" s="470" t="s">
        <v>289</v>
      </c>
      <c r="C652" s="467"/>
      <c r="D652" s="526"/>
      <c r="E652" s="513"/>
    </row>
    <row r="653" spans="1:5">
      <c r="A653" s="17"/>
      <c r="B653" s="466" t="s">
        <v>1560</v>
      </c>
      <c r="C653" s="467"/>
      <c r="D653" s="526"/>
      <c r="E653" s="513"/>
    </row>
    <row r="654" spans="1:5">
      <c r="A654" s="17"/>
      <c r="B654" s="1321" t="s">
        <v>292</v>
      </c>
      <c r="C654" s="1322"/>
      <c r="D654" s="526"/>
      <c r="E654" s="513"/>
    </row>
    <row r="655" spans="1:5">
      <c r="A655" s="17"/>
      <c r="B655" s="1321" t="s">
        <v>782</v>
      </c>
      <c r="C655" s="1322"/>
      <c r="D655" s="526"/>
      <c r="E655" s="513"/>
    </row>
    <row r="656" spans="1:5">
      <c r="A656" s="17"/>
      <c r="B656" s="1321" t="s">
        <v>293</v>
      </c>
      <c r="C656" s="1322"/>
      <c r="D656" s="526"/>
      <c r="E656" s="513"/>
    </row>
    <row r="657" spans="1:5">
      <c r="A657" s="17"/>
      <c r="B657" s="1321" t="s">
        <v>294</v>
      </c>
      <c r="C657" s="1322"/>
      <c r="D657" s="526"/>
      <c r="E657" s="513"/>
    </row>
    <row r="658" spans="1:5">
      <c r="A658" s="17"/>
      <c r="B658" s="1321" t="s">
        <v>295</v>
      </c>
      <c r="C658" s="1322"/>
      <c r="D658" s="526"/>
      <c r="E658" s="513"/>
    </row>
    <row r="659" spans="1:5">
      <c r="A659" s="17"/>
      <c r="B659" s="1447" t="s">
        <v>296</v>
      </c>
      <c r="C659" s="1448"/>
      <c r="D659" s="526"/>
      <c r="E659" s="513"/>
    </row>
    <row r="660" spans="1:5" ht="15.75" customHeight="1">
      <c r="A660" s="17"/>
      <c r="B660" s="1447" t="s">
        <v>297</v>
      </c>
      <c r="C660" s="1448"/>
      <c r="D660" s="526"/>
      <c r="E660" s="513"/>
    </row>
    <row r="661" spans="1:5">
      <c r="A661" s="17"/>
      <c r="B661" s="1321" t="s">
        <v>824</v>
      </c>
      <c r="C661" s="1322"/>
      <c r="D661" s="526"/>
      <c r="E661" s="513"/>
    </row>
    <row r="662" spans="1:5">
      <c r="A662" s="51"/>
      <c r="B662" s="1445" t="s">
        <v>276</v>
      </c>
      <c r="C662" s="1446"/>
      <c r="D662" s="526"/>
      <c r="E662" s="513"/>
    </row>
    <row r="663" spans="1:5">
      <c r="A663" s="18"/>
      <c r="B663" s="460" t="s">
        <v>17</v>
      </c>
      <c r="C663" s="461"/>
      <c r="D663" s="519">
        <f>SUM(D642:D662)</f>
        <v>0</v>
      </c>
      <c r="E663" s="519">
        <f>SUM(E642:E662)</f>
        <v>0</v>
      </c>
    </row>
    <row r="664" spans="1:5" s="411" customFormat="1" ht="15">
      <c r="D664" s="549"/>
      <c r="E664" s="549"/>
    </row>
    <row r="668" spans="1:5">
      <c r="B668" s="290" t="s">
        <v>751</v>
      </c>
      <c r="D668" s="345" t="str">
        <f>BSheet!D67</f>
        <v>Branch Auditor/ Statutory  Auditor</v>
      </c>
      <c r="E668" s="344"/>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6">
    <mergeCell ref="B508:C508"/>
    <mergeCell ref="B509:C509"/>
    <mergeCell ref="B510:C510"/>
    <mergeCell ref="B511:C511"/>
    <mergeCell ref="B512:C512"/>
    <mergeCell ref="B549:E549"/>
    <mergeCell ref="B521:C521"/>
    <mergeCell ref="B433:C433"/>
    <mergeCell ref="B482:C482"/>
    <mergeCell ref="B490:C490"/>
    <mergeCell ref="B491:C491"/>
    <mergeCell ref="B492:C492"/>
    <mergeCell ref="B493:C493"/>
    <mergeCell ref="B494:C494"/>
    <mergeCell ref="B495:C495"/>
    <mergeCell ref="B497:C497"/>
    <mergeCell ref="B499:C499"/>
    <mergeCell ref="B478:C478"/>
    <mergeCell ref="B460:C460"/>
    <mergeCell ref="B479:C479"/>
    <mergeCell ref="B473:C473"/>
    <mergeCell ref="B436:C436"/>
    <mergeCell ref="B531:C531"/>
    <mergeCell ref="B528:E528"/>
    <mergeCell ref="B545:C545"/>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405:C405"/>
    <mergeCell ref="B408:C408"/>
    <mergeCell ref="B507:C507"/>
    <mergeCell ref="B463:C463"/>
    <mergeCell ref="B468:C468"/>
    <mergeCell ref="B474:C474"/>
    <mergeCell ref="B451:C451"/>
    <mergeCell ref="B432:C432"/>
    <mergeCell ref="B438:C438"/>
    <mergeCell ref="B439:C439"/>
    <mergeCell ref="B440:C440"/>
    <mergeCell ref="B496:C496"/>
    <mergeCell ref="B480:C480"/>
    <mergeCell ref="B454:C454"/>
    <mergeCell ref="B453:C453"/>
    <mergeCell ref="B476:C476"/>
    <mergeCell ref="B477:C477"/>
    <mergeCell ref="B489:C489"/>
    <mergeCell ref="B475:C475"/>
    <mergeCell ref="B469:C469"/>
    <mergeCell ref="B470:C470"/>
    <mergeCell ref="B459:C459"/>
    <mergeCell ref="B462:C462"/>
    <mergeCell ref="B501:C501"/>
    <mergeCell ref="B502:C502"/>
    <mergeCell ref="B505:C505"/>
    <mergeCell ref="B374:C374"/>
    <mergeCell ref="B375:C375"/>
    <mergeCell ref="B376:C376"/>
    <mergeCell ref="B500:C500"/>
    <mergeCell ref="B424:C424"/>
    <mergeCell ref="B503:C503"/>
    <mergeCell ref="B504:C504"/>
    <mergeCell ref="B506:C506"/>
    <mergeCell ref="B429:C429"/>
    <mergeCell ref="B430:C430"/>
    <mergeCell ref="B431:C431"/>
    <mergeCell ref="B425:C425"/>
    <mergeCell ref="B426:C426"/>
    <mergeCell ref="B421:C421"/>
    <mergeCell ref="B423:C423"/>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603:C603"/>
    <mergeCell ref="B601:C601"/>
    <mergeCell ref="B621:C621"/>
    <mergeCell ref="B624:C624"/>
    <mergeCell ref="B630:C630"/>
    <mergeCell ref="B633:C633"/>
    <mergeCell ref="B629:C629"/>
    <mergeCell ref="B611:C611"/>
    <mergeCell ref="B612:C612"/>
    <mergeCell ref="B631:C631"/>
    <mergeCell ref="B620:C620"/>
    <mergeCell ref="B615:C615"/>
    <mergeCell ref="B610:C610"/>
    <mergeCell ref="B604:C604"/>
    <mergeCell ref="B617:C617"/>
    <mergeCell ref="B619:C619"/>
    <mergeCell ref="B616:C616"/>
    <mergeCell ref="B614:C614"/>
    <mergeCell ref="B632:C632"/>
    <mergeCell ref="B613:C613"/>
    <mergeCell ref="B472:C472"/>
    <mergeCell ref="B562:C562"/>
    <mergeCell ref="B556:C556"/>
    <mergeCell ref="B543:C543"/>
    <mergeCell ref="B481:C481"/>
    <mergeCell ref="B483:C483"/>
    <mergeCell ref="B542:C542"/>
    <mergeCell ref="B553:C553"/>
    <mergeCell ref="B555:C555"/>
    <mergeCell ref="B546:C546"/>
    <mergeCell ref="B552:C552"/>
    <mergeCell ref="B547:C547"/>
    <mergeCell ref="B548:C548"/>
    <mergeCell ref="B540:C540"/>
    <mergeCell ref="B529:C529"/>
    <mergeCell ref="B530:C530"/>
    <mergeCell ref="B535:C535"/>
    <mergeCell ref="B532:E532"/>
    <mergeCell ref="B498:C498"/>
    <mergeCell ref="B519:C519"/>
    <mergeCell ref="B544:C544"/>
    <mergeCell ref="B525:C525"/>
    <mergeCell ref="B541:C541"/>
    <mergeCell ref="B485:C485"/>
    <mergeCell ref="B522:C522"/>
    <mergeCell ref="B523:C523"/>
    <mergeCell ref="B524:C524"/>
    <mergeCell ref="B513:C513"/>
    <mergeCell ref="B514:C514"/>
    <mergeCell ref="B515:C515"/>
    <mergeCell ref="B516:C516"/>
    <mergeCell ref="B567:C567"/>
    <mergeCell ref="B564:C564"/>
    <mergeCell ref="B565:C565"/>
    <mergeCell ref="B566:C566"/>
    <mergeCell ref="B559:C559"/>
    <mergeCell ref="B561:C561"/>
    <mergeCell ref="B520:C520"/>
    <mergeCell ref="B517:C517"/>
    <mergeCell ref="B539:C539"/>
    <mergeCell ref="B538:C538"/>
    <mergeCell ref="B568:C568"/>
    <mergeCell ref="B609:C609"/>
    <mergeCell ref="B569:C569"/>
    <mergeCell ref="B602:C602"/>
    <mergeCell ref="B606:C606"/>
    <mergeCell ref="B605:C605"/>
    <mergeCell ref="B581:C581"/>
    <mergeCell ref="B596:C596"/>
    <mergeCell ref="B579:C579"/>
    <mergeCell ref="B580:C580"/>
    <mergeCell ref="B578:C578"/>
    <mergeCell ref="B599:C599"/>
    <mergeCell ref="B577:C577"/>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B339:C339"/>
    <mergeCell ref="B342:C342"/>
    <mergeCell ref="B350:C350"/>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 ref="B191:C191"/>
    <mergeCell ref="B210:C210"/>
    <mergeCell ref="B194:C194"/>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53" max="4" man="1"/>
    <brk id="459" max="4" man="1"/>
    <brk id="516" max="4" man="1"/>
    <brk id="568" max="4" man="1"/>
    <brk id="622" max="4" man="1"/>
  </rowBreaks>
</worksheet>
</file>

<file path=xl/worksheets/sheet9.xml><?xml version="1.0" encoding="utf-8"?>
<worksheet xmlns="http://schemas.openxmlformats.org/spreadsheetml/2006/main" xmlns:r="http://schemas.openxmlformats.org/officeDocument/2006/relationships">
  <dimension ref="A1:L390"/>
  <sheetViews>
    <sheetView showGridLines="0" view="pageBreakPreview" topLeftCell="A379" zoomScaleSheetLayoutView="100" workbookViewId="0">
      <selection activeCell="D393" sqref="D393"/>
    </sheetView>
  </sheetViews>
  <sheetFormatPr defaultRowHeight="15.75"/>
  <cols>
    <col min="1" max="1" width="5" style="290" customWidth="1"/>
    <col min="2" max="2" width="60.5703125" style="290" customWidth="1"/>
    <col min="3" max="3" width="17.5703125" style="345" customWidth="1"/>
    <col min="4" max="4" width="17.42578125" style="345" customWidth="1"/>
    <col min="5" max="6" width="9.140625" style="290"/>
    <col min="7" max="7" width="55.28515625" style="290" customWidth="1"/>
    <col min="8" max="16384" width="9.140625" style="290"/>
  </cols>
  <sheetData>
    <row r="1" spans="1:4">
      <c r="A1" s="289" t="str">
        <f>BSheet!A1</f>
        <v>THE STATE TRADING CORPORATION OF INDIA LTD</v>
      </c>
    </row>
    <row r="2" spans="1:4">
      <c r="A2" s="289" t="str">
        <f>PPE!A2</f>
        <v>Notes to accounts for the Period ended Sep 30, 2019</v>
      </c>
      <c r="B2" s="289"/>
    </row>
    <row r="3" spans="1:4">
      <c r="A3" s="289" t="str">
        <f>'P&amp;L'!A3</f>
        <v>Name of the Branch/Division (Co):</v>
      </c>
      <c r="B3" s="289"/>
    </row>
    <row r="4" spans="1:4">
      <c r="B4" s="289"/>
    </row>
    <row r="5" spans="1:4">
      <c r="A5" s="388">
        <v>25</v>
      </c>
      <c r="B5" s="289" t="s">
        <v>33</v>
      </c>
      <c r="D5" s="345" t="str">
        <f>BSheet!A4</f>
        <v>(Amount Rs.)</v>
      </c>
    </row>
    <row r="6" spans="1:4" ht="31.5">
      <c r="A6" s="35"/>
      <c r="B6" s="326" t="s">
        <v>0</v>
      </c>
      <c r="C6" s="1215" t="s">
        <v>1818</v>
      </c>
      <c r="D6" s="1215" t="s">
        <v>1819</v>
      </c>
    </row>
    <row r="7" spans="1:4">
      <c r="A7" s="19"/>
      <c r="B7" s="412" t="s">
        <v>310</v>
      </c>
      <c r="C7" s="512"/>
      <c r="D7" s="512"/>
    </row>
    <row r="8" spans="1:4">
      <c r="A8" s="42"/>
      <c r="B8" s="413" t="s">
        <v>311</v>
      </c>
      <c r="C8" s="512"/>
      <c r="D8" s="512"/>
    </row>
    <row r="9" spans="1:4">
      <c r="A9" s="42"/>
      <c r="B9" s="285" t="s">
        <v>312</v>
      </c>
      <c r="C9" s="512"/>
      <c r="D9" s="512"/>
    </row>
    <row r="10" spans="1:4">
      <c r="A10" s="42"/>
      <c r="B10" s="413" t="s">
        <v>313</v>
      </c>
      <c r="C10" s="512"/>
      <c r="D10" s="512"/>
    </row>
    <row r="11" spans="1:4">
      <c r="A11" s="19"/>
      <c r="B11" s="414" t="s">
        <v>315</v>
      </c>
      <c r="C11" s="512"/>
      <c r="D11" s="512"/>
    </row>
    <row r="12" spans="1:4">
      <c r="A12" s="42"/>
      <c r="B12" s="285" t="s">
        <v>703</v>
      </c>
      <c r="C12" s="512"/>
      <c r="D12" s="512"/>
    </row>
    <row r="13" spans="1:4">
      <c r="A13" s="42"/>
      <c r="B13" s="146" t="s">
        <v>704</v>
      </c>
      <c r="C13" s="512"/>
      <c r="D13" s="512"/>
    </row>
    <row r="14" spans="1:4">
      <c r="A14" s="42"/>
      <c r="B14" s="146" t="s">
        <v>707</v>
      </c>
      <c r="C14" s="512"/>
      <c r="D14" s="512"/>
    </row>
    <row r="15" spans="1:4">
      <c r="A15" s="42"/>
      <c r="B15" s="146" t="s">
        <v>708</v>
      </c>
      <c r="C15" s="512"/>
      <c r="D15" s="512"/>
    </row>
    <row r="16" spans="1:4">
      <c r="A16" s="42"/>
      <c r="B16" s="146" t="s">
        <v>706</v>
      </c>
      <c r="C16" s="512"/>
      <c r="D16" s="512"/>
    </row>
    <row r="17" spans="1:4">
      <c r="A17" s="42"/>
      <c r="B17" s="146" t="s">
        <v>707</v>
      </c>
      <c r="C17" s="512"/>
      <c r="D17" s="512"/>
    </row>
    <row r="18" spans="1:4">
      <c r="A18" s="42"/>
      <c r="B18" s="146" t="s">
        <v>708</v>
      </c>
      <c r="C18" s="512"/>
      <c r="D18" s="512"/>
    </row>
    <row r="19" spans="1:4">
      <c r="A19" s="42"/>
      <c r="B19" s="387" t="s">
        <v>942</v>
      </c>
      <c r="C19" s="512"/>
      <c r="D19" s="512"/>
    </row>
    <row r="20" spans="1:4">
      <c r="A20" s="42"/>
      <c r="B20" s="387" t="s">
        <v>792</v>
      </c>
      <c r="C20" s="512"/>
      <c r="D20" s="512"/>
    </row>
    <row r="21" spans="1:4">
      <c r="A21" s="42"/>
      <c r="B21" s="387" t="s">
        <v>793</v>
      </c>
      <c r="C21" s="512"/>
      <c r="D21" s="512"/>
    </row>
    <row r="22" spans="1:4">
      <c r="A22" s="42"/>
      <c r="B22" s="387" t="s">
        <v>794</v>
      </c>
      <c r="C22" s="512"/>
      <c r="D22" s="512"/>
    </row>
    <row r="23" spans="1:4">
      <c r="A23" s="42"/>
      <c r="B23" s="387" t="s">
        <v>314</v>
      </c>
      <c r="C23" s="512"/>
      <c r="D23" s="512"/>
    </row>
    <row r="24" spans="1:4">
      <c r="A24" s="42"/>
      <c r="B24" s="387" t="s">
        <v>795</v>
      </c>
      <c r="C24" s="512"/>
      <c r="D24" s="512"/>
    </row>
    <row r="25" spans="1:4">
      <c r="A25" s="42"/>
      <c r="B25" s="387" t="s">
        <v>796</v>
      </c>
      <c r="C25" s="512"/>
      <c r="D25" s="512"/>
    </row>
    <row r="26" spans="1:4">
      <c r="A26" s="42"/>
      <c r="B26" s="387" t="s">
        <v>797</v>
      </c>
      <c r="C26" s="512"/>
      <c r="D26" s="512"/>
    </row>
    <row r="27" spans="1:4">
      <c r="A27" s="42"/>
      <c r="B27" s="387" t="s">
        <v>798</v>
      </c>
      <c r="C27" s="512"/>
      <c r="D27" s="512"/>
    </row>
    <row r="28" spans="1:4">
      <c r="A28" s="42"/>
      <c r="B28" s="387" t="s">
        <v>799</v>
      </c>
      <c r="C28" s="512"/>
      <c r="D28" s="512"/>
    </row>
    <row r="29" spans="1:4">
      <c r="A29" s="42"/>
      <c r="B29" s="387" t="s">
        <v>800</v>
      </c>
      <c r="C29" s="512"/>
      <c r="D29" s="512"/>
    </row>
    <row r="30" spans="1:4">
      <c r="A30" s="42"/>
      <c r="B30" s="387" t="s">
        <v>801</v>
      </c>
      <c r="C30" s="512"/>
      <c r="D30" s="512"/>
    </row>
    <row r="31" spans="1:4">
      <c r="A31" s="42"/>
      <c r="B31" s="387" t="s">
        <v>802</v>
      </c>
      <c r="C31" s="512"/>
      <c r="D31" s="512"/>
    </row>
    <row r="32" spans="1:4">
      <c r="A32" s="42"/>
      <c r="B32" s="387" t="s">
        <v>803</v>
      </c>
      <c r="C32" s="512"/>
      <c r="D32" s="512"/>
    </row>
    <row r="33" spans="1:4">
      <c r="A33" s="42"/>
      <c r="B33" s="387" t="s">
        <v>804</v>
      </c>
      <c r="C33" s="512"/>
      <c r="D33" s="512"/>
    </row>
    <row r="34" spans="1:4">
      <c r="A34" s="42"/>
      <c r="B34" s="387" t="s">
        <v>805</v>
      </c>
      <c r="C34" s="512"/>
      <c r="D34" s="512"/>
    </row>
    <row r="35" spans="1:4">
      <c r="A35" s="42"/>
      <c r="B35" s="387" t="s">
        <v>806</v>
      </c>
      <c r="C35" s="512"/>
      <c r="D35" s="512"/>
    </row>
    <row r="36" spans="1:4">
      <c r="A36" s="42"/>
      <c r="B36" s="387" t="s">
        <v>807</v>
      </c>
      <c r="C36" s="512"/>
      <c r="D36" s="512"/>
    </row>
    <row r="37" spans="1:4">
      <c r="A37" s="19"/>
      <c r="B37" s="413" t="s">
        <v>32</v>
      </c>
      <c r="C37" s="512"/>
      <c r="D37" s="512"/>
    </row>
    <row r="38" spans="1:4">
      <c r="B38" s="146" t="s">
        <v>673</v>
      </c>
      <c r="C38" s="512"/>
      <c r="D38" s="524"/>
    </row>
    <row r="39" spans="1:4">
      <c r="B39" s="131" t="s">
        <v>17</v>
      </c>
      <c r="C39" s="519">
        <f>SUM(C7:C38)</f>
        <v>0</v>
      </c>
      <c r="D39" s="519">
        <f>SUM(D7:D38)</f>
        <v>0</v>
      </c>
    </row>
    <row r="41" spans="1:4">
      <c r="A41" s="388">
        <v>26</v>
      </c>
      <c r="B41" s="289" t="s">
        <v>34</v>
      </c>
    </row>
    <row r="42" spans="1:4" ht="31.5">
      <c r="B42" s="326" t="s">
        <v>0</v>
      </c>
      <c r="C42" s="510" t="str">
        <f>C6</f>
        <v>Period Ended
 Sep 30, 2019</v>
      </c>
      <c r="D42" s="510" t="str">
        <f>D6</f>
        <v>Period Ended 
Sep 30, 2018</v>
      </c>
    </row>
    <row r="43" spans="1:4">
      <c r="B43" s="412" t="s">
        <v>316</v>
      </c>
      <c r="C43" s="512"/>
      <c r="D43" s="512"/>
    </row>
    <row r="44" spans="1:4">
      <c r="B44" s="413" t="s">
        <v>317</v>
      </c>
      <c r="C44" s="512"/>
      <c r="D44" s="512"/>
    </row>
    <row r="45" spans="1:4">
      <c r="A45" s="415"/>
      <c r="B45" s="413" t="s">
        <v>318</v>
      </c>
      <c r="C45" s="512"/>
      <c r="D45" s="512"/>
    </row>
    <row r="46" spans="1:4">
      <c r="A46" s="415"/>
      <c r="B46" s="413" t="s">
        <v>319</v>
      </c>
      <c r="C46" s="512"/>
      <c r="D46" s="512"/>
    </row>
    <row r="47" spans="1:4">
      <c r="A47" s="415"/>
      <c r="B47" s="413" t="s">
        <v>321</v>
      </c>
      <c r="C47" s="512"/>
      <c r="D47" s="512"/>
    </row>
    <row r="48" spans="1:4">
      <c r="A48" s="415"/>
      <c r="B48" s="413" t="s">
        <v>322</v>
      </c>
      <c r="C48" s="512"/>
      <c r="D48" s="512"/>
    </row>
    <row r="49" spans="1:4">
      <c r="A49" s="415"/>
      <c r="B49" s="413" t="s">
        <v>323</v>
      </c>
      <c r="C49" s="512"/>
      <c r="D49" s="512"/>
    </row>
    <row r="50" spans="1:4">
      <c r="A50" s="415"/>
      <c r="B50" s="413" t="s">
        <v>320</v>
      </c>
      <c r="C50" s="512"/>
      <c r="D50" s="512"/>
    </row>
    <row r="51" spans="1:4">
      <c r="A51" s="415"/>
      <c r="B51" s="413" t="s">
        <v>324</v>
      </c>
      <c r="C51" s="512"/>
      <c r="D51" s="512"/>
    </row>
    <row r="52" spans="1:4">
      <c r="A52" s="415"/>
      <c r="B52" s="413" t="s">
        <v>325</v>
      </c>
      <c r="C52" s="512"/>
      <c r="D52" s="512"/>
    </row>
    <row r="53" spans="1:4">
      <c r="A53" s="415"/>
      <c r="B53" s="413" t="s">
        <v>326</v>
      </c>
      <c r="C53" s="512"/>
      <c r="D53" s="512"/>
    </row>
    <row r="54" spans="1:4">
      <c r="A54" s="415"/>
      <c r="B54" s="413" t="s">
        <v>327</v>
      </c>
      <c r="C54" s="512"/>
      <c r="D54" s="512"/>
    </row>
    <row r="55" spans="1:4">
      <c r="A55" s="415"/>
      <c r="B55" s="413" t="s">
        <v>328</v>
      </c>
      <c r="C55" s="512"/>
      <c r="D55" s="512"/>
    </row>
    <row r="56" spans="1:4">
      <c r="A56" s="415"/>
      <c r="B56" s="413" t="s">
        <v>329</v>
      </c>
      <c r="C56" s="512"/>
      <c r="D56" s="512"/>
    </row>
    <row r="57" spans="1:4">
      <c r="A57" s="415"/>
      <c r="B57" s="416" t="s">
        <v>108</v>
      </c>
      <c r="C57" s="519">
        <f>SUM(C44:C56)</f>
        <v>0</v>
      </c>
      <c r="D57" s="519">
        <f>SUM(D44:D56)</f>
        <v>0</v>
      </c>
    </row>
    <row r="58" spans="1:4">
      <c r="A58" s="415"/>
      <c r="B58" s="412" t="s">
        <v>330</v>
      </c>
      <c r="C58" s="512"/>
      <c r="D58" s="512"/>
    </row>
    <row r="59" spans="1:4">
      <c r="A59" s="415"/>
      <c r="B59" s="413" t="s">
        <v>332</v>
      </c>
      <c r="C59" s="512"/>
      <c r="D59" s="512"/>
    </row>
    <row r="60" spans="1:4">
      <c r="A60" s="415"/>
      <c r="B60" s="413" t="s">
        <v>333</v>
      </c>
      <c r="C60" s="512"/>
      <c r="D60" s="512"/>
    </row>
    <row r="61" spans="1:4">
      <c r="B61" s="291" t="s">
        <v>334</v>
      </c>
      <c r="C61" s="512"/>
      <c r="D61" s="512"/>
    </row>
    <row r="62" spans="1:4">
      <c r="B62" s="416" t="s">
        <v>108</v>
      </c>
      <c r="C62" s="519">
        <f>SUM(C59:C61)</f>
        <v>0</v>
      </c>
      <c r="D62" s="519">
        <f>SUM(D59:D61)</f>
        <v>0</v>
      </c>
    </row>
    <row r="63" spans="1:4">
      <c r="B63" s="312" t="s">
        <v>331</v>
      </c>
      <c r="C63" s="512"/>
      <c r="D63" s="512"/>
    </row>
    <row r="64" spans="1:4">
      <c r="B64" s="291" t="s">
        <v>684</v>
      </c>
      <c r="C64" s="512"/>
      <c r="D64" s="512"/>
    </row>
    <row r="65" spans="2:12">
      <c r="B65" s="291" t="s">
        <v>685</v>
      </c>
      <c r="C65" s="512"/>
      <c r="D65" s="512"/>
    </row>
    <row r="66" spans="2:12">
      <c r="B66" s="416" t="s">
        <v>108</v>
      </c>
      <c r="C66" s="519">
        <f>SUM(C64:C65)</f>
        <v>0</v>
      </c>
      <c r="D66" s="519">
        <f>SUM(D64:D65)</f>
        <v>0</v>
      </c>
    </row>
    <row r="67" spans="2:12">
      <c r="B67" s="312" t="s">
        <v>686</v>
      </c>
      <c r="C67" s="512"/>
      <c r="D67" s="512"/>
    </row>
    <row r="68" spans="2:12">
      <c r="B68" s="291" t="s">
        <v>687</v>
      </c>
      <c r="C68" s="512"/>
      <c r="D68" s="512"/>
    </row>
    <row r="69" spans="2:12">
      <c r="B69" s="291" t="s">
        <v>688</v>
      </c>
      <c r="C69" s="512"/>
      <c r="D69" s="512"/>
    </row>
    <row r="70" spans="2:12">
      <c r="B70" s="291" t="s">
        <v>689</v>
      </c>
      <c r="C70" s="512"/>
      <c r="D70" s="512"/>
    </row>
    <row r="71" spans="2:12">
      <c r="B71" s="291" t="s">
        <v>690</v>
      </c>
      <c r="C71" s="512"/>
      <c r="D71" s="512"/>
    </row>
    <row r="72" spans="2:12">
      <c r="B72" s="291" t="s">
        <v>691</v>
      </c>
      <c r="C72" s="512"/>
      <c r="D72" s="512"/>
    </row>
    <row r="73" spans="2:12">
      <c r="B73" s="291" t="s">
        <v>692</v>
      </c>
      <c r="C73" s="512"/>
      <c r="D73" s="512"/>
    </row>
    <row r="74" spans="2:12">
      <c r="B74" s="291" t="s">
        <v>693</v>
      </c>
      <c r="C74" s="512"/>
      <c r="D74" s="512"/>
    </row>
    <row r="75" spans="2:12">
      <c r="B75" s="291" t="s">
        <v>694</v>
      </c>
      <c r="C75" s="512"/>
      <c r="D75" s="512"/>
    </row>
    <row r="76" spans="2:12">
      <c r="B76" s="416" t="s">
        <v>108</v>
      </c>
      <c r="C76" s="519">
        <f>SUM(C67:C75)</f>
        <v>0</v>
      </c>
      <c r="D76" s="519">
        <f>SUM(D67:D75)</f>
        <v>0</v>
      </c>
    </row>
    <row r="77" spans="2:12">
      <c r="B77" s="292" t="s">
        <v>695</v>
      </c>
      <c r="C77" s="519">
        <f>C66-C76</f>
        <v>0</v>
      </c>
      <c r="D77" s="519">
        <f>D66-D76</f>
        <v>0</v>
      </c>
    </row>
    <row r="78" spans="2:12">
      <c r="B78" s="417" t="s">
        <v>335</v>
      </c>
      <c r="C78" s="518"/>
      <c r="D78" s="518"/>
    </row>
    <row r="79" spans="2:12">
      <c r="B79" s="291" t="s">
        <v>336</v>
      </c>
      <c r="C79" s="512"/>
      <c r="D79" s="512"/>
      <c r="G79" s="418"/>
      <c r="H79" s="398"/>
      <c r="I79" s="398"/>
      <c r="J79" s="398"/>
      <c r="K79" s="398"/>
      <c r="L79" s="398"/>
    </row>
    <row r="80" spans="2:12">
      <c r="B80" s="291" t="s">
        <v>337</v>
      </c>
      <c r="C80" s="512"/>
      <c r="D80" s="512"/>
      <c r="G80" s="418"/>
      <c r="H80" s="398"/>
      <c r="I80" s="398"/>
      <c r="J80" s="398"/>
      <c r="K80" s="398"/>
      <c r="L80" s="398"/>
    </row>
    <row r="81" spans="1:12">
      <c r="B81" s="44" t="s">
        <v>723</v>
      </c>
      <c r="C81" s="512"/>
      <c r="D81" s="512"/>
      <c r="G81" s="1471"/>
      <c r="H81" s="1471"/>
      <c r="I81" s="1471"/>
      <c r="J81" s="1471"/>
      <c r="K81" s="1471"/>
      <c r="L81" s="1471"/>
    </row>
    <row r="82" spans="1:12">
      <c r="B82" s="44" t="s">
        <v>724</v>
      </c>
      <c r="C82" s="512"/>
      <c r="D82" s="512"/>
    </row>
    <row r="83" spans="1:12">
      <c r="B83" s="416" t="s">
        <v>108</v>
      </c>
      <c r="C83" s="519">
        <f>SUM(C79:C80)</f>
        <v>0</v>
      </c>
      <c r="D83" s="519">
        <f>SUM(D79:D80)</f>
        <v>0</v>
      </c>
    </row>
    <row r="84" spans="1:12">
      <c r="B84" s="416"/>
      <c r="C84" s="515"/>
      <c r="D84" s="515"/>
    </row>
    <row r="85" spans="1:12">
      <c r="B85" s="131" t="s">
        <v>17</v>
      </c>
      <c r="C85" s="519">
        <f>C57+C62+C66+C77+C83</f>
        <v>0</v>
      </c>
      <c r="D85" s="519">
        <f>D57+D62+D66+D77+D83</f>
        <v>0</v>
      </c>
    </row>
    <row r="87" spans="1:12">
      <c r="A87" s="301">
        <v>27</v>
      </c>
      <c r="B87" s="289" t="s">
        <v>338</v>
      </c>
      <c r="D87" s="509"/>
    </row>
    <row r="88" spans="1:12" ht="31.5">
      <c r="A88" s="296"/>
      <c r="B88" s="419" t="s">
        <v>0</v>
      </c>
      <c r="C88" s="510" t="str">
        <f>C42</f>
        <v>Period Ended
 Sep 30, 2019</v>
      </c>
      <c r="D88" s="510" t="str">
        <f>D42</f>
        <v>Period Ended 
Sep 30, 2018</v>
      </c>
    </row>
    <row r="89" spans="1:12">
      <c r="B89" s="297" t="s">
        <v>339</v>
      </c>
      <c r="C89" s="512"/>
      <c r="D89" s="512"/>
    </row>
    <row r="90" spans="1:12">
      <c r="B90" s="297" t="s">
        <v>1561</v>
      </c>
      <c r="C90" s="512"/>
      <c r="D90" s="512"/>
    </row>
    <row r="91" spans="1:12">
      <c r="B91" s="297" t="s">
        <v>340</v>
      </c>
      <c r="C91" s="512"/>
      <c r="D91" s="512"/>
    </row>
    <row r="92" spans="1:12">
      <c r="A92" s="296"/>
      <c r="B92" s="420"/>
      <c r="C92" s="512"/>
      <c r="D92" s="520"/>
    </row>
    <row r="93" spans="1:12">
      <c r="A93" s="296"/>
      <c r="B93" s="421" t="s">
        <v>40</v>
      </c>
      <c r="C93" s="519">
        <f>SUM(C89:C91)</f>
        <v>0</v>
      </c>
      <c r="D93" s="519">
        <f>SUM(D89:D91)</f>
        <v>0</v>
      </c>
    </row>
    <row r="94" spans="1:12">
      <c r="A94" s="296"/>
      <c r="B94" s="422"/>
      <c r="C94" s="347"/>
      <c r="D94" s="347"/>
    </row>
    <row r="95" spans="1:12">
      <c r="A95" s="301">
        <v>28</v>
      </c>
      <c r="B95" s="289" t="s">
        <v>198</v>
      </c>
      <c r="D95" s="509"/>
    </row>
    <row r="96" spans="1:12" ht="31.5">
      <c r="A96" s="296"/>
      <c r="B96" s="419" t="s">
        <v>0</v>
      </c>
      <c r="C96" s="510" t="str">
        <f>C88</f>
        <v>Period Ended
 Sep 30, 2019</v>
      </c>
      <c r="D96" s="510" t="str">
        <f>D88</f>
        <v>Period Ended 
Sep 30, 2018</v>
      </c>
    </row>
    <row r="97" spans="1:4">
      <c r="A97" s="296"/>
      <c r="B97" s="146" t="s">
        <v>341</v>
      </c>
      <c r="C97" s="512"/>
      <c r="D97" s="512"/>
    </row>
    <row r="98" spans="1:4">
      <c r="A98" s="296"/>
      <c r="B98" s="146" t="s">
        <v>342</v>
      </c>
      <c r="C98" s="512"/>
      <c r="D98" s="512"/>
    </row>
    <row r="99" spans="1:4">
      <c r="A99" s="296"/>
      <c r="B99" s="146" t="s">
        <v>343</v>
      </c>
      <c r="C99" s="512"/>
      <c r="D99" s="512"/>
    </row>
    <row r="100" spans="1:4">
      <c r="A100" s="296"/>
      <c r="B100" s="146" t="s">
        <v>344</v>
      </c>
      <c r="C100" s="512"/>
      <c r="D100" s="512"/>
    </row>
    <row r="101" spans="1:4">
      <c r="A101" s="296"/>
      <c r="B101" s="146" t="s">
        <v>346</v>
      </c>
      <c r="C101" s="512"/>
      <c r="D101" s="512"/>
    </row>
    <row r="102" spans="1:4">
      <c r="A102" s="296"/>
      <c r="B102" s="146" t="s">
        <v>347</v>
      </c>
      <c r="C102" s="512"/>
      <c r="D102" s="512"/>
    </row>
    <row r="103" spans="1:4">
      <c r="A103" s="296"/>
      <c r="B103" s="146" t="s">
        <v>348</v>
      </c>
      <c r="C103" s="512"/>
      <c r="D103" s="512"/>
    </row>
    <row r="104" spans="1:4">
      <c r="A104" s="296"/>
      <c r="B104" s="146" t="s">
        <v>349</v>
      </c>
      <c r="C104" s="512"/>
      <c r="D104" s="512"/>
    </row>
    <row r="105" spans="1:4">
      <c r="A105" s="296"/>
      <c r="B105" s="146" t="s">
        <v>810</v>
      </c>
      <c r="C105" s="512"/>
      <c r="D105" s="512"/>
    </row>
    <row r="106" spans="1:4">
      <c r="A106" s="296"/>
      <c r="B106" s="146" t="s">
        <v>811</v>
      </c>
      <c r="C106" s="512"/>
      <c r="D106" s="512"/>
    </row>
    <row r="107" spans="1:4">
      <c r="A107" s="296"/>
      <c r="B107" s="146" t="s">
        <v>705</v>
      </c>
      <c r="C107" s="512"/>
      <c r="D107" s="512"/>
    </row>
    <row r="108" spans="1:4">
      <c r="A108" s="296"/>
      <c r="B108" s="146" t="s">
        <v>704</v>
      </c>
      <c r="C108" s="512"/>
      <c r="D108" s="512"/>
    </row>
    <row r="109" spans="1:4">
      <c r="A109" s="296"/>
      <c r="B109" s="146" t="s">
        <v>707</v>
      </c>
      <c r="C109" s="512"/>
      <c r="D109" s="512"/>
    </row>
    <row r="110" spans="1:4">
      <c r="A110" s="296"/>
      <c r="B110" s="146" t="s">
        <v>708</v>
      </c>
      <c r="C110" s="512"/>
      <c r="D110" s="512"/>
    </row>
    <row r="111" spans="1:4">
      <c r="A111" s="296"/>
      <c r="B111" s="146" t="s">
        <v>706</v>
      </c>
      <c r="C111" s="512">
        <v>0</v>
      </c>
      <c r="D111" s="512"/>
    </row>
    <row r="112" spans="1:4">
      <c r="A112" s="296"/>
      <c r="B112" s="146" t="s">
        <v>707</v>
      </c>
      <c r="C112" s="512"/>
      <c r="D112" s="512"/>
    </row>
    <row r="113" spans="1:4">
      <c r="A113" s="296"/>
      <c r="B113" s="146" t="s">
        <v>708</v>
      </c>
      <c r="C113" s="512"/>
      <c r="D113" s="512"/>
    </row>
    <row r="114" spans="1:4">
      <c r="A114" s="296"/>
      <c r="B114" s="146" t="s">
        <v>812</v>
      </c>
      <c r="C114" s="512"/>
      <c r="D114" s="512"/>
    </row>
    <row r="115" spans="1:4">
      <c r="A115" s="296"/>
      <c r="B115" s="146" t="s">
        <v>350</v>
      </c>
      <c r="C115" s="512"/>
      <c r="D115" s="512"/>
    </row>
    <row r="116" spans="1:4">
      <c r="A116" s="296"/>
      <c r="B116" s="146" t="s">
        <v>351</v>
      </c>
      <c r="C116" s="512"/>
      <c r="D116" s="512"/>
    </row>
    <row r="117" spans="1:4">
      <c r="A117" s="296"/>
      <c r="B117" s="146" t="s">
        <v>352</v>
      </c>
      <c r="C117" s="512"/>
      <c r="D117" s="512"/>
    </row>
    <row r="118" spans="1:4">
      <c r="A118" s="296"/>
      <c r="B118" s="146" t="s">
        <v>353</v>
      </c>
      <c r="C118" s="512"/>
      <c r="D118" s="512"/>
    </row>
    <row r="119" spans="1:4">
      <c r="A119" s="296"/>
      <c r="B119" s="146" t="s">
        <v>354</v>
      </c>
      <c r="C119" s="512"/>
      <c r="D119" s="512"/>
    </row>
    <row r="120" spans="1:4">
      <c r="A120" s="296"/>
      <c r="B120" s="146" t="s">
        <v>813</v>
      </c>
      <c r="C120" s="512"/>
      <c r="D120" s="512"/>
    </row>
    <row r="121" spans="1:4">
      <c r="A121" s="296"/>
      <c r="B121" s="146" t="s">
        <v>814</v>
      </c>
      <c r="C121" s="512"/>
      <c r="D121" s="512"/>
    </row>
    <row r="122" spans="1:4">
      <c r="A122" s="296"/>
      <c r="B122" s="146" t="s">
        <v>815</v>
      </c>
      <c r="C122" s="512"/>
      <c r="D122" s="512"/>
    </row>
    <row r="123" spans="1:4">
      <c r="A123" s="296"/>
      <c r="B123" s="146" t="s">
        <v>816</v>
      </c>
      <c r="C123" s="512"/>
      <c r="D123" s="512"/>
    </row>
    <row r="124" spans="1:4">
      <c r="A124" s="296"/>
      <c r="B124" s="146" t="s">
        <v>865</v>
      </c>
      <c r="C124" s="512"/>
      <c r="D124" s="512"/>
    </row>
    <row r="125" spans="1:4">
      <c r="A125" s="296"/>
      <c r="B125" s="146" t="s">
        <v>827</v>
      </c>
      <c r="C125" s="512"/>
      <c r="D125" s="512"/>
    </row>
    <row r="126" spans="1:4">
      <c r="A126" s="296"/>
      <c r="B126" s="146" t="s">
        <v>356</v>
      </c>
      <c r="C126" s="512"/>
      <c r="D126" s="512"/>
    </row>
    <row r="127" spans="1:4">
      <c r="A127" s="296"/>
      <c r="B127" s="421" t="s">
        <v>17</v>
      </c>
      <c r="C127" s="519">
        <f>SUM(C97:C126)</f>
        <v>0</v>
      </c>
      <c r="D127" s="519">
        <f>SUM(D97:D126)</f>
        <v>0</v>
      </c>
    </row>
    <row r="128" spans="1:4">
      <c r="A128" s="296"/>
    </row>
    <row r="129" spans="1:4">
      <c r="A129" s="301">
        <v>29</v>
      </c>
      <c r="B129" s="289" t="s">
        <v>200</v>
      </c>
    </row>
    <row r="130" spans="1:4" ht="31.5">
      <c r="A130" s="296"/>
      <c r="B130" s="419" t="s">
        <v>0</v>
      </c>
      <c r="C130" s="510" t="str">
        <f>C96</f>
        <v>Period Ended
 Sep 30, 2019</v>
      </c>
      <c r="D130" s="510" t="str">
        <f>D96</f>
        <v>Period Ended 
Sep 30, 2018</v>
      </c>
    </row>
    <row r="131" spans="1:4">
      <c r="A131" s="296"/>
      <c r="B131" s="300" t="s">
        <v>358</v>
      </c>
      <c r="C131" s="512"/>
      <c r="D131" s="520"/>
    </row>
    <row r="132" spans="1:4">
      <c r="A132" s="296"/>
      <c r="B132" s="297" t="s">
        <v>1562</v>
      </c>
      <c r="C132" s="512"/>
      <c r="D132" s="512"/>
    </row>
    <row r="133" spans="1:4">
      <c r="A133" s="296"/>
      <c r="B133" s="297" t="s">
        <v>1563</v>
      </c>
      <c r="C133" s="512"/>
      <c r="D133" s="512"/>
    </row>
    <row r="134" spans="1:4">
      <c r="A134" s="296"/>
      <c r="B134" s="645" t="s">
        <v>250</v>
      </c>
      <c r="C134" s="518">
        <v>0</v>
      </c>
      <c r="D134" s="550">
        <v>0</v>
      </c>
    </row>
    <row r="135" spans="1:4">
      <c r="A135" s="296"/>
      <c r="B135" s="297"/>
      <c r="C135" s="512"/>
      <c r="D135" s="520"/>
    </row>
    <row r="136" spans="1:4">
      <c r="A136" s="296"/>
      <c r="B136" s="300" t="s">
        <v>357</v>
      </c>
      <c r="C136" s="512"/>
      <c r="D136" s="520"/>
    </row>
    <row r="137" spans="1:4">
      <c r="A137" s="296"/>
      <c r="B137" s="297" t="s">
        <v>1562</v>
      </c>
      <c r="C137" s="512"/>
      <c r="D137" s="512"/>
    </row>
    <row r="138" spans="1:4">
      <c r="A138" s="296"/>
      <c r="B138" s="297" t="s">
        <v>1563</v>
      </c>
      <c r="C138" s="512"/>
      <c r="D138" s="512"/>
    </row>
    <row r="139" spans="1:4">
      <c r="A139" s="296"/>
      <c r="B139" s="645" t="s">
        <v>248</v>
      </c>
      <c r="C139" s="518">
        <v>0</v>
      </c>
      <c r="D139" s="550">
        <v>0</v>
      </c>
    </row>
    <row r="140" spans="1:4">
      <c r="A140" s="296"/>
      <c r="B140" s="297"/>
      <c r="C140" s="512"/>
      <c r="D140" s="520"/>
    </row>
    <row r="141" spans="1:4">
      <c r="B141" s="423" t="s">
        <v>200</v>
      </c>
      <c r="C141" s="660">
        <f>C134+C139</f>
        <v>0</v>
      </c>
      <c r="D141" s="660">
        <f>D134+D139</f>
        <v>0</v>
      </c>
    </row>
    <row r="142" spans="1:4">
      <c r="A142" s="99"/>
      <c r="B142" s="398"/>
      <c r="C142" s="544"/>
      <c r="D142" s="533"/>
    </row>
    <row r="143" spans="1:4">
      <c r="A143" s="99">
        <v>30</v>
      </c>
      <c r="B143" s="289" t="s">
        <v>35</v>
      </c>
      <c r="C143" s="544"/>
      <c r="D143" s="533"/>
    </row>
    <row r="144" spans="1:4" ht="31.5">
      <c r="A144" s="99"/>
      <c r="B144" s="419" t="s">
        <v>0</v>
      </c>
      <c r="C144" s="510" t="str">
        <f>C130</f>
        <v>Period Ended
 Sep 30, 2019</v>
      </c>
      <c r="D144" s="510" t="str">
        <f>D130</f>
        <v>Period Ended 
Sep 30, 2018</v>
      </c>
    </row>
    <row r="145" spans="1:8">
      <c r="B145" s="149" t="s">
        <v>359</v>
      </c>
      <c r="C145" s="512"/>
      <c r="D145" s="512"/>
    </row>
    <row r="146" spans="1:8">
      <c r="A146" s="14"/>
      <c r="B146" s="44" t="s">
        <v>360</v>
      </c>
      <c r="C146" s="512"/>
      <c r="D146" s="512"/>
      <c r="H146" s="227"/>
    </row>
    <row r="147" spans="1:8">
      <c r="A147" s="14"/>
      <c r="B147" s="295" t="s">
        <v>710</v>
      </c>
      <c r="C147" s="512"/>
      <c r="D147" s="512"/>
      <c r="H147" s="227"/>
    </row>
    <row r="148" spans="1:8">
      <c r="A148" s="14"/>
      <c r="B148" s="295" t="s">
        <v>711</v>
      </c>
      <c r="C148" s="512"/>
      <c r="D148" s="512"/>
      <c r="H148" s="227"/>
    </row>
    <row r="149" spans="1:8">
      <c r="B149" s="44" t="s">
        <v>631</v>
      </c>
      <c r="C149" s="512"/>
      <c r="D149" s="512"/>
      <c r="H149" s="227"/>
    </row>
    <row r="150" spans="1:8">
      <c r="B150" s="44" t="s">
        <v>361</v>
      </c>
      <c r="C150" s="512"/>
      <c r="D150" s="512"/>
      <c r="H150" s="228"/>
    </row>
    <row r="151" spans="1:8">
      <c r="B151" s="44" t="s">
        <v>362</v>
      </c>
      <c r="C151" s="512"/>
      <c r="D151" s="512"/>
      <c r="H151" s="228"/>
    </row>
    <row r="152" spans="1:8">
      <c r="B152" s="44" t="s">
        <v>363</v>
      </c>
      <c r="C152" s="512"/>
      <c r="D152" s="512"/>
      <c r="H152" s="228"/>
    </row>
    <row r="153" spans="1:8">
      <c r="B153" s="44" t="s">
        <v>364</v>
      </c>
      <c r="C153" s="512"/>
      <c r="D153" s="512"/>
      <c r="H153" s="228"/>
    </row>
    <row r="154" spans="1:8">
      <c r="B154" s="44" t="s">
        <v>365</v>
      </c>
      <c r="C154" s="512"/>
      <c r="D154" s="512"/>
      <c r="H154" s="229"/>
    </row>
    <row r="155" spans="1:8">
      <c r="B155" s="44" t="s">
        <v>632</v>
      </c>
      <c r="C155" s="512"/>
      <c r="D155" s="512"/>
      <c r="H155" s="227"/>
    </row>
    <row r="156" spans="1:8">
      <c r="B156" s="44" t="s">
        <v>633</v>
      </c>
      <c r="C156" s="512"/>
      <c r="D156" s="512"/>
      <c r="H156" s="227"/>
    </row>
    <row r="157" spans="1:8">
      <c r="B157" s="44" t="s">
        <v>634</v>
      </c>
      <c r="C157" s="512"/>
      <c r="D157" s="512"/>
      <c r="H157" s="227"/>
    </row>
    <row r="158" spans="1:8">
      <c r="B158" s="44" t="s">
        <v>635</v>
      </c>
      <c r="C158" s="512"/>
      <c r="D158" s="512"/>
      <c r="H158" s="227"/>
    </row>
    <row r="159" spans="1:8">
      <c r="B159" s="44" t="s">
        <v>696</v>
      </c>
      <c r="C159" s="512"/>
      <c r="D159" s="512"/>
      <c r="H159" s="227"/>
    </row>
    <row r="160" spans="1:8">
      <c r="B160" s="44" t="s">
        <v>636</v>
      </c>
      <c r="C160" s="512"/>
      <c r="D160" s="512"/>
      <c r="H160" s="227"/>
    </row>
    <row r="161" spans="2:8">
      <c r="B161" s="44" t="s">
        <v>370</v>
      </c>
      <c r="C161" s="512"/>
      <c r="D161" s="512"/>
      <c r="H161" s="227"/>
    </row>
    <row r="162" spans="2:8">
      <c r="B162" s="44" t="s">
        <v>371</v>
      </c>
      <c r="C162" s="512"/>
      <c r="D162" s="512"/>
      <c r="H162" s="227"/>
    </row>
    <row r="163" spans="2:8">
      <c r="B163" s="44" t="s">
        <v>825</v>
      </c>
      <c r="C163" s="512"/>
      <c r="D163" s="512"/>
      <c r="H163" s="227"/>
    </row>
    <row r="164" spans="2:8">
      <c r="B164" s="44" t="s">
        <v>637</v>
      </c>
      <c r="C164" s="512"/>
      <c r="D164" s="512"/>
      <c r="H164" s="228"/>
    </row>
    <row r="165" spans="2:8">
      <c r="B165" s="295" t="s">
        <v>712</v>
      </c>
      <c r="C165" s="512"/>
      <c r="D165" s="512"/>
      <c r="H165" s="228"/>
    </row>
    <row r="166" spans="2:8">
      <c r="B166" s="931" t="s">
        <v>722</v>
      </c>
      <c r="C166" s="512"/>
      <c r="D166" s="512"/>
      <c r="H166" s="228"/>
    </row>
    <row r="167" spans="2:8">
      <c r="B167" s="177" t="s">
        <v>108</v>
      </c>
      <c r="C167" s="519">
        <f>SUM(C146:C166)</f>
        <v>0</v>
      </c>
      <c r="D167" s="519">
        <f>SUM(D146:D166)</f>
        <v>0</v>
      </c>
    </row>
    <row r="168" spans="2:8">
      <c r="B168" s="44"/>
      <c r="C168" s="512"/>
      <c r="D168" s="512"/>
    </row>
    <row r="169" spans="2:8">
      <c r="B169" s="149" t="s">
        <v>373</v>
      </c>
      <c r="C169" s="512"/>
      <c r="D169" s="512"/>
    </row>
    <row r="170" spans="2:8">
      <c r="B170" s="44" t="s">
        <v>360</v>
      </c>
      <c r="C170" s="512"/>
      <c r="D170" s="512"/>
    </row>
    <row r="171" spans="2:8">
      <c r="B171" s="295" t="s">
        <v>710</v>
      </c>
      <c r="C171" s="512"/>
      <c r="D171" s="512"/>
    </row>
    <row r="172" spans="2:8">
      <c r="B172" s="295" t="s">
        <v>711</v>
      </c>
      <c r="C172" s="512"/>
      <c r="D172" s="512"/>
    </row>
    <row r="173" spans="2:8">
      <c r="B173" s="44" t="s">
        <v>631</v>
      </c>
      <c r="C173" s="512"/>
      <c r="D173" s="512"/>
    </row>
    <row r="174" spans="2:8">
      <c r="B174" s="44" t="s">
        <v>361</v>
      </c>
      <c r="C174" s="512"/>
      <c r="D174" s="512"/>
    </row>
    <row r="175" spans="2:8">
      <c r="B175" s="44" t="s">
        <v>362</v>
      </c>
      <c r="C175" s="512"/>
      <c r="D175" s="512"/>
    </row>
    <row r="176" spans="2:8">
      <c r="B176" s="44" t="s">
        <v>364</v>
      </c>
      <c r="C176" s="512"/>
      <c r="D176" s="512"/>
    </row>
    <row r="177" spans="1:4">
      <c r="B177" s="44" t="s">
        <v>365</v>
      </c>
      <c r="C177" s="512"/>
      <c r="D177" s="512"/>
    </row>
    <row r="178" spans="1:4">
      <c r="B178" s="44" t="s">
        <v>632</v>
      </c>
      <c r="C178" s="512"/>
      <c r="D178" s="512"/>
    </row>
    <row r="179" spans="1:4">
      <c r="B179" s="44" t="s">
        <v>633</v>
      </c>
      <c r="C179" s="512"/>
      <c r="D179" s="512"/>
    </row>
    <row r="180" spans="1:4">
      <c r="B180" s="44" t="s">
        <v>634</v>
      </c>
      <c r="C180" s="512"/>
      <c r="D180" s="512"/>
    </row>
    <row r="181" spans="1:4">
      <c r="B181" s="44" t="s">
        <v>635</v>
      </c>
      <c r="C181" s="512"/>
      <c r="D181" s="512"/>
    </row>
    <row r="182" spans="1:4">
      <c r="B182" s="44" t="s">
        <v>636</v>
      </c>
      <c r="C182" s="512"/>
      <c r="D182" s="512"/>
    </row>
    <row r="183" spans="1:4">
      <c r="B183" s="44" t="s">
        <v>370</v>
      </c>
      <c r="C183" s="512"/>
      <c r="D183" s="512"/>
    </row>
    <row r="184" spans="1:4">
      <c r="B184" s="44" t="s">
        <v>371</v>
      </c>
      <c r="C184" s="512"/>
      <c r="D184" s="512"/>
    </row>
    <row r="185" spans="1:4">
      <c r="B185" s="44" t="s">
        <v>825</v>
      </c>
      <c r="C185" s="512"/>
      <c r="D185" s="512"/>
    </row>
    <row r="186" spans="1:4">
      <c r="B186" s="44" t="s">
        <v>637</v>
      </c>
      <c r="C186" s="512"/>
      <c r="D186" s="512"/>
    </row>
    <row r="187" spans="1:4">
      <c r="B187" s="177" t="s">
        <v>108</v>
      </c>
      <c r="C187" s="515">
        <f>SUM(C170:C186)</f>
        <v>0</v>
      </c>
      <c r="D187" s="515">
        <f>SUM(D170:D186)</f>
        <v>0</v>
      </c>
    </row>
    <row r="188" spans="1:4">
      <c r="A188" s="14"/>
      <c r="B188" s="43"/>
      <c r="C188" s="524"/>
      <c r="D188" s="524"/>
    </row>
    <row r="189" spans="1:4">
      <c r="A189" s="14"/>
      <c r="B189" s="23" t="s">
        <v>40</v>
      </c>
      <c r="C189" s="519">
        <f>C167+C187</f>
        <v>0</v>
      </c>
      <c r="D189" s="519">
        <f>D167+D187</f>
        <v>0</v>
      </c>
    </row>
    <row r="190" spans="1:4">
      <c r="A190" s="296"/>
    </row>
    <row r="191" spans="1:4">
      <c r="B191" s="294" t="s">
        <v>639</v>
      </c>
      <c r="C191" s="518"/>
      <c r="D191" s="518"/>
    </row>
    <row r="192" spans="1:4">
      <c r="B192" s="295" t="s">
        <v>638</v>
      </c>
      <c r="C192" s="512"/>
      <c r="D192" s="512"/>
    </row>
    <row r="193" spans="1:8">
      <c r="B193" s="295" t="s">
        <v>868</v>
      </c>
      <c r="C193" s="512"/>
      <c r="D193" s="512"/>
    </row>
    <row r="194" spans="1:8">
      <c r="A194" s="296"/>
      <c r="B194" s="297"/>
      <c r="C194" s="512"/>
      <c r="D194" s="512"/>
    </row>
    <row r="195" spans="1:8">
      <c r="A195" s="296"/>
      <c r="B195" s="295" t="s">
        <v>641</v>
      </c>
      <c r="C195" s="512"/>
      <c r="D195" s="512"/>
    </row>
    <row r="196" spans="1:8">
      <c r="A196" s="296"/>
      <c r="B196" s="298" t="s">
        <v>640</v>
      </c>
      <c r="C196" s="524"/>
      <c r="D196" s="524"/>
    </row>
    <row r="197" spans="1:8">
      <c r="A197" s="296"/>
    </row>
    <row r="198" spans="1:8">
      <c r="A198" s="99">
        <v>31</v>
      </c>
      <c r="B198" s="289" t="s">
        <v>36</v>
      </c>
      <c r="C198" s="544"/>
      <c r="D198" s="533"/>
    </row>
    <row r="199" spans="1:8" ht="31.5">
      <c r="A199" s="101"/>
      <c r="B199" s="419" t="s">
        <v>0</v>
      </c>
      <c r="C199" s="510" t="str">
        <f>C144</f>
        <v>Period Ended
 Sep 30, 2019</v>
      </c>
      <c r="D199" s="510" t="str">
        <f>D144</f>
        <v>Period Ended 
Sep 30, 2018</v>
      </c>
    </row>
    <row r="200" spans="1:8">
      <c r="B200" s="44" t="s">
        <v>642</v>
      </c>
      <c r="C200" s="520"/>
      <c r="D200" s="512"/>
      <c r="F200" s="299"/>
      <c r="G200" s="299"/>
      <c r="H200" s="299"/>
    </row>
    <row r="201" spans="1:8">
      <c r="B201" s="44" t="s">
        <v>643</v>
      </c>
      <c r="C201" s="512"/>
      <c r="D201" s="512"/>
    </row>
    <row r="202" spans="1:8">
      <c r="B202" s="44" t="s">
        <v>644</v>
      </c>
      <c r="C202" s="512"/>
      <c r="D202" s="512"/>
    </row>
    <row r="203" spans="1:8">
      <c r="B203" s="44" t="s">
        <v>645</v>
      </c>
      <c r="C203" s="512"/>
      <c r="D203" s="512"/>
    </row>
    <row r="204" spans="1:8">
      <c r="B204" s="44" t="s">
        <v>646</v>
      </c>
      <c r="C204" s="512"/>
      <c r="D204" s="512"/>
    </row>
    <row r="205" spans="1:8">
      <c r="B205" s="44" t="s">
        <v>647</v>
      </c>
      <c r="C205" s="512"/>
      <c r="D205" s="512"/>
    </row>
    <row r="206" spans="1:8">
      <c r="B206" s="44" t="s">
        <v>648</v>
      </c>
      <c r="C206" s="512"/>
      <c r="D206" s="512"/>
    </row>
    <row r="207" spans="1:8">
      <c r="B207" s="44" t="s">
        <v>649</v>
      </c>
      <c r="C207" s="512"/>
      <c r="D207" s="512"/>
    </row>
    <row r="208" spans="1:8">
      <c r="B208" s="44" t="s">
        <v>273</v>
      </c>
      <c r="C208" s="512"/>
      <c r="D208" s="512"/>
    </row>
    <row r="209" spans="1:7">
      <c r="B209" s="44" t="s">
        <v>650</v>
      </c>
      <c r="C209" s="512"/>
      <c r="D209" s="512"/>
    </row>
    <row r="210" spans="1:7">
      <c r="B210" s="44" t="s">
        <v>826</v>
      </c>
      <c r="C210" s="512"/>
      <c r="D210" s="512"/>
    </row>
    <row r="211" spans="1:7">
      <c r="B211" s="44" t="s">
        <v>651</v>
      </c>
      <c r="C211" s="512"/>
      <c r="D211" s="512"/>
    </row>
    <row r="212" spans="1:7">
      <c r="B212" s="44" t="s">
        <v>652</v>
      </c>
      <c r="C212" s="512"/>
      <c r="D212" s="512"/>
    </row>
    <row r="213" spans="1:7">
      <c r="B213" s="44" t="s">
        <v>653</v>
      </c>
      <c r="C213" s="512"/>
      <c r="D213" s="512"/>
    </row>
    <row r="214" spans="1:7">
      <c r="A214" s="14"/>
      <c r="B214" s="23" t="s">
        <v>40</v>
      </c>
      <c r="C214" s="519">
        <f>SUM(C201:C213)</f>
        <v>0</v>
      </c>
      <c r="D214" s="519">
        <f>SUM(D201:D213)</f>
        <v>0</v>
      </c>
      <c r="E214" s="299"/>
    </row>
    <row r="215" spans="1:7">
      <c r="A215" s="296"/>
      <c r="G215" s="299"/>
    </row>
    <row r="216" spans="1:7">
      <c r="A216" s="99">
        <v>32</v>
      </c>
      <c r="B216" s="289" t="s">
        <v>93</v>
      </c>
      <c r="C216" s="544"/>
      <c r="D216" s="533"/>
    </row>
    <row r="217" spans="1:7" ht="31.5">
      <c r="A217" s="101"/>
      <c r="B217" s="419" t="s">
        <v>0</v>
      </c>
      <c r="C217" s="510" t="str">
        <f>C199</f>
        <v>Period Ended
 Sep 30, 2019</v>
      </c>
      <c r="D217" s="510" t="str">
        <f>D199</f>
        <v>Period Ended 
Sep 30, 2018</v>
      </c>
    </row>
    <row r="218" spans="1:7">
      <c r="B218" s="230" t="s">
        <v>698</v>
      </c>
      <c r="C218" s="512"/>
      <c r="D218" s="512"/>
    </row>
    <row r="219" spans="1:7">
      <c r="B219" s="45" t="s">
        <v>697</v>
      </c>
      <c r="C219" s="512"/>
      <c r="D219" s="512"/>
    </row>
    <row r="220" spans="1:7">
      <c r="B220" s="45" t="s">
        <v>18</v>
      </c>
      <c r="C220" s="512"/>
      <c r="D220" s="512"/>
    </row>
    <row r="221" spans="1:7">
      <c r="B221" s="45" t="s">
        <v>86</v>
      </c>
      <c r="C221" s="512"/>
      <c r="D221" s="512"/>
    </row>
    <row r="222" spans="1:7">
      <c r="B222" s="45" t="s">
        <v>174</v>
      </c>
      <c r="C222" s="512"/>
      <c r="D222" s="512"/>
    </row>
    <row r="223" spans="1:7">
      <c r="B223" s="45" t="s">
        <v>175</v>
      </c>
      <c r="C223" s="512"/>
      <c r="D223" s="512"/>
    </row>
    <row r="224" spans="1:7">
      <c r="B224" s="45" t="s">
        <v>176</v>
      </c>
      <c r="C224" s="512"/>
      <c r="D224" s="512"/>
    </row>
    <row r="225" spans="1:4">
      <c r="B225" s="45" t="s">
        <v>177</v>
      </c>
      <c r="C225" s="512"/>
      <c r="D225" s="512"/>
    </row>
    <row r="226" spans="1:4">
      <c r="B226" s="45" t="s">
        <v>178</v>
      </c>
      <c r="C226" s="512"/>
      <c r="D226" s="512"/>
    </row>
    <row r="227" spans="1:4">
      <c r="B227" s="45" t="s">
        <v>179</v>
      </c>
      <c r="C227" s="512"/>
      <c r="D227" s="512"/>
    </row>
    <row r="228" spans="1:4">
      <c r="B228" s="45" t="s">
        <v>180</v>
      </c>
      <c r="C228" s="512"/>
      <c r="D228" s="512"/>
    </row>
    <row r="229" spans="1:4">
      <c r="B229" s="45" t="s">
        <v>181</v>
      </c>
      <c r="C229" s="512"/>
      <c r="D229" s="512"/>
    </row>
    <row r="230" spans="1:4">
      <c r="B230" s="45" t="s">
        <v>184</v>
      </c>
      <c r="C230" s="512"/>
      <c r="D230" s="512"/>
    </row>
    <row r="231" spans="1:4">
      <c r="B231" s="286" t="s">
        <v>108</v>
      </c>
      <c r="C231" s="515">
        <f>SUM(C219:C230)</f>
        <v>0</v>
      </c>
      <c r="D231" s="515">
        <f>SUM(D219:D230)</f>
        <v>0</v>
      </c>
    </row>
    <row r="232" spans="1:4">
      <c r="B232" s="230" t="s">
        <v>674</v>
      </c>
      <c r="C232" s="512"/>
      <c r="D232" s="512"/>
    </row>
    <row r="233" spans="1:4">
      <c r="B233" s="45" t="s">
        <v>697</v>
      </c>
      <c r="C233" s="512"/>
      <c r="D233" s="512"/>
    </row>
    <row r="234" spans="1:4">
      <c r="B234" s="45" t="s">
        <v>178</v>
      </c>
      <c r="C234" s="512"/>
      <c r="D234" s="512"/>
    </row>
    <row r="235" spans="1:4">
      <c r="B235" s="45" t="s">
        <v>179</v>
      </c>
      <c r="C235" s="512"/>
      <c r="D235" s="512"/>
    </row>
    <row r="236" spans="1:4">
      <c r="B236" s="286" t="s">
        <v>108</v>
      </c>
      <c r="C236" s="515">
        <f>SUM(C233:C235)</f>
        <v>0</v>
      </c>
      <c r="D236" s="515">
        <f>SUM(D233:D235)</f>
        <v>0</v>
      </c>
    </row>
    <row r="237" spans="1:4">
      <c r="A237" s="14"/>
      <c r="B237" s="230" t="s">
        <v>214</v>
      </c>
      <c r="C237" s="512"/>
      <c r="D237" s="512"/>
    </row>
    <row r="238" spans="1:4">
      <c r="A238" s="14"/>
      <c r="B238" s="45" t="s">
        <v>699</v>
      </c>
      <c r="C238" s="512"/>
      <c r="D238" s="512"/>
    </row>
    <row r="239" spans="1:4">
      <c r="A239" s="14"/>
      <c r="B239" s="45" t="s">
        <v>32</v>
      </c>
      <c r="C239" s="524"/>
      <c r="D239" s="524"/>
    </row>
    <row r="240" spans="1:4">
      <c r="A240" s="14"/>
      <c r="B240" s="286" t="s">
        <v>108</v>
      </c>
      <c r="C240" s="524">
        <f>SUM(C238:C239)</f>
        <v>0</v>
      </c>
      <c r="D240" s="524"/>
    </row>
    <row r="241" spans="1:6">
      <c r="A241" s="14"/>
      <c r="B241" s="23" t="s">
        <v>40</v>
      </c>
      <c r="C241" s="515">
        <f>C231+C236+C240</f>
        <v>0</v>
      </c>
      <c r="D241" s="515">
        <f>D231+D236+D240</f>
        <v>0</v>
      </c>
    </row>
    <row r="242" spans="1:6">
      <c r="A242" s="296"/>
    </row>
    <row r="243" spans="1:6">
      <c r="A243" s="99">
        <v>33</v>
      </c>
      <c r="B243" s="289" t="s">
        <v>38</v>
      </c>
      <c r="C243" s="544"/>
      <c r="D243" s="533"/>
    </row>
    <row r="244" spans="1:6" ht="31.5">
      <c r="A244" s="101"/>
      <c r="B244" s="419" t="s">
        <v>0</v>
      </c>
      <c r="C244" s="510" t="str">
        <f>C217</f>
        <v>Period Ended
 Sep 30, 2019</v>
      </c>
      <c r="D244" s="510" t="str">
        <f>D217</f>
        <v>Period Ended 
Sep 30, 2018</v>
      </c>
    </row>
    <row r="245" spans="1:6">
      <c r="A245" s="101"/>
      <c r="B245" s="300" t="s">
        <v>379</v>
      </c>
      <c r="C245" s="512"/>
      <c r="D245" s="512"/>
    </row>
    <row r="246" spans="1:6">
      <c r="B246" s="297" t="s">
        <v>380</v>
      </c>
      <c r="C246" s="512"/>
      <c r="D246" s="512"/>
    </row>
    <row r="247" spans="1:6">
      <c r="B247" s="297" t="s">
        <v>381</v>
      </c>
      <c r="C247" s="512"/>
      <c r="D247" s="512"/>
      <c r="F247" s="299"/>
    </row>
    <row r="248" spans="1:6">
      <c r="B248" s="297" t="s">
        <v>382</v>
      </c>
      <c r="C248" s="512"/>
      <c r="D248" s="512"/>
    </row>
    <row r="249" spans="1:6">
      <c r="B249" s="297" t="s">
        <v>383</v>
      </c>
      <c r="C249" s="512"/>
      <c r="D249" s="512"/>
    </row>
    <row r="250" spans="1:6">
      <c r="B250" s="297" t="s">
        <v>817</v>
      </c>
      <c r="C250" s="512"/>
      <c r="D250" s="512"/>
    </row>
    <row r="251" spans="1:6">
      <c r="B251" s="297" t="s">
        <v>384</v>
      </c>
      <c r="C251" s="512"/>
      <c r="D251" s="512"/>
    </row>
    <row r="252" spans="1:6">
      <c r="A252" s="14"/>
      <c r="B252" s="297" t="s">
        <v>385</v>
      </c>
      <c r="C252" s="512"/>
      <c r="D252" s="512"/>
    </row>
    <row r="253" spans="1:6">
      <c r="B253" s="297" t="s">
        <v>32</v>
      </c>
      <c r="C253" s="512"/>
      <c r="D253" s="512"/>
    </row>
    <row r="254" spans="1:6">
      <c r="B254" s="424" t="s">
        <v>469</v>
      </c>
      <c r="C254" s="515">
        <f>SUM(C246:C253)</f>
        <v>0</v>
      </c>
      <c r="D254" s="515">
        <f>SUM(D246:D253)</f>
        <v>0</v>
      </c>
    </row>
    <row r="255" spans="1:6">
      <c r="B255" s="425" t="s">
        <v>386</v>
      </c>
      <c r="C255" s="518"/>
      <c r="D255" s="518"/>
    </row>
    <row r="256" spans="1:6">
      <c r="B256" s="297" t="s">
        <v>387</v>
      </c>
      <c r="C256" s="512"/>
      <c r="D256" s="512"/>
    </row>
    <row r="257" spans="2:4">
      <c r="B257" s="297" t="s">
        <v>388</v>
      </c>
      <c r="C257" s="512"/>
      <c r="D257" s="512"/>
    </row>
    <row r="258" spans="2:4">
      <c r="B258" s="297" t="s">
        <v>389</v>
      </c>
      <c r="C258" s="512"/>
      <c r="D258" s="512"/>
    </row>
    <row r="259" spans="2:4">
      <c r="B259" s="297" t="s">
        <v>390</v>
      </c>
      <c r="C259" s="512"/>
      <c r="D259" s="512"/>
    </row>
    <row r="260" spans="2:4">
      <c r="B260" s="297" t="s">
        <v>391</v>
      </c>
      <c r="C260" s="512"/>
      <c r="D260" s="512"/>
    </row>
    <row r="261" spans="2:4">
      <c r="B261" s="297" t="s">
        <v>392</v>
      </c>
      <c r="C261" s="512"/>
      <c r="D261" s="512"/>
    </row>
    <row r="262" spans="2:4">
      <c r="B262" s="297" t="s">
        <v>393</v>
      </c>
      <c r="C262" s="512"/>
      <c r="D262" s="512"/>
    </row>
    <row r="263" spans="2:4">
      <c r="B263" s="297" t="s">
        <v>394</v>
      </c>
      <c r="C263" s="512"/>
      <c r="D263" s="512"/>
    </row>
    <row r="264" spans="2:4">
      <c r="B264" s="297" t="s">
        <v>395</v>
      </c>
      <c r="C264" s="512"/>
      <c r="D264" s="512"/>
    </row>
    <row r="265" spans="2:4">
      <c r="B265" s="297" t="s">
        <v>396</v>
      </c>
      <c r="C265" s="512"/>
      <c r="D265" s="512"/>
    </row>
    <row r="266" spans="2:4">
      <c r="B266" s="297" t="s">
        <v>397</v>
      </c>
      <c r="C266" s="512"/>
      <c r="D266" s="512"/>
    </row>
    <row r="267" spans="2:4">
      <c r="B267" s="297" t="s">
        <v>398</v>
      </c>
      <c r="C267" s="512"/>
      <c r="D267" s="512"/>
    </row>
    <row r="268" spans="2:4">
      <c r="B268" s="297" t="s">
        <v>399</v>
      </c>
      <c r="C268" s="512"/>
      <c r="D268" s="512"/>
    </row>
    <row r="269" spans="2:4">
      <c r="B269" s="297" t="s">
        <v>276</v>
      </c>
      <c r="C269" s="512"/>
      <c r="D269" s="512"/>
    </row>
    <row r="270" spans="2:4">
      <c r="B270" s="297" t="s">
        <v>400</v>
      </c>
      <c r="C270" s="512"/>
      <c r="D270" s="512"/>
    </row>
    <row r="271" spans="2:4">
      <c r="B271" s="297" t="s">
        <v>401</v>
      </c>
      <c r="C271" s="512"/>
      <c r="D271" s="512"/>
    </row>
    <row r="272" spans="2:4">
      <c r="B272" s="297" t="s">
        <v>402</v>
      </c>
      <c r="C272" s="512"/>
      <c r="D272" s="512"/>
    </row>
    <row r="273" spans="1:7">
      <c r="B273" s="297" t="s">
        <v>403</v>
      </c>
      <c r="C273" s="512"/>
      <c r="D273" s="512"/>
    </row>
    <row r="274" spans="1:7">
      <c r="A274" s="14"/>
      <c r="B274" s="297" t="s">
        <v>404</v>
      </c>
      <c r="C274" s="512"/>
      <c r="D274" s="512"/>
    </row>
    <row r="275" spans="1:7">
      <c r="B275" s="297" t="s">
        <v>405</v>
      </c>
      <c r="C275" s="512"/>
      <c r="D275" s="512"/>
    </row>
    <row r="276" spans="1:7">
      <c r="B276" s="297" t="s">
        <v>406</v>
      </c>
      <c r="C276" s="512"/>
      <c r="D276" s="512"/>
    </row>
    <row r="277" spans="1:7" ht="13.9" customHeight="1">
      <c r="A277" s="325"/>
      <c r="B277" s="291" t="s">
        <v>407</v>
      </c>
      <c r="C277" s="512"/>
      <c r="D277" s="512"/>
    </row>
    <row r="278" spans="1:7">
      <c r="A278" s="14"/>
      <c r="B278" s="297" t="s">
        <v>408</v>
      </c>
      <c r="C278" s="512"/>
      <c r="D278" s="512"/>
    </row>
    <row r="279" spans="1:7">
      <c r="B279" s="297" t="s">
        <v>409</v>
      </c>
      <c r="C279" s="512"/>
      <c r="D279" s="512"/>
    </row>
    <row r="280" spans="1:7">
      <c r="B280" s="297" t="s">
        <v>410</v>
      </c>
      <c r="C280" s="512"/>
      <c r="D280" s="512"/>
    </row>
    <row r="281" spans="1:7">
      <c r="B281" s="297" t="s">
        <v>411</v>
      </c>
      <c r="C281" s="512"/>
      <c r="D281" s="512"/>
    </row>
    <row r="282" spans="1:7">
      <c r="B282" s="297" t="s">
        <v>412</v>
      </c>
      <c r="C282" s="512"/>
      <c r="D282" s="512"/>
      <c r="G282" s="299"/>
    </row>
    <row r="283" spans="1:7">
      <c r="B283" s="297" t="s">
        <v>783</v>
      </c>
      <c r="C283" s="512"/>
      <c r="D283" s="512"/>
      <c r="G283" s="299"/>
    </row>
    <row r="284" spans="1:7">
      <c r="B284" s="424" t="s">
        <v>469</v>
      </c>
      <c r="C284" s="519">
        <f>SUM(C256:C283)</f>
        <v>0</v>
      </c>
      <c r="D284" s="519">
        <f>SUM(D256:D283)</f>
        <v>0</v>
      </c>
      <c r="G284" s="299"/>
    </row>
    <row r="285" spans="1:7">
      <c r="B285" s="300" t="s">
        <v>413</v>
      </c>
      <c r="C285" s="512"/>
      <c r="D285" s="512"/>
      <c r="G285" s="299"/>
    </row>
    <row r="286" spans="1:7">
      <c r="B286" s="297" t="s">
        <v>414</v>
      </c>
      <c r="C286" s="512"/>
      <c r="D286" s="512"/>
      <c r="G286" s="299"/>
    </row>
    <row r="287" spans="1:7">
      <c r="B287" s="297" t="s">
        <v>415</v>
      </c>
      <c r="C287" s="512"/>
      <c r="D287" s="512"/>
      <c r="G287" s="299"/>
    </row>
    <row r="288" spans="1:7">
      <c r="B288" s="297" t="s">
        <v>416</v>
      </c>
      <c r="C288" s="512"/>
      <c r="D288" s="512"/>
      <c r="G288" s="299"/>
    </row>
    <row r="289" spans="1:8">
      <c r="B289" s="297" t="s">
        <v>207</v>
      </c>
      <c r="C289" s="512"/>
      <c r="D289" s="512"/>
      <c r="G289" s="299"/>
    </row>
    <row r="290" spans="1:8">
      <c r="B290" s="297" t="s">
        <v>417</v>
      </c>
      <c r="C290" s="512"/>
      <c r="D290" s="512"/>
      <c r="G290" s="299"/>
    </row>
    <row r="291" spans="1:8">
      <c r="B291" s="297" t="s">
        <v>418</v>
      </c>
      <c r="C291" s="512"/>
      <c r="D291" s="512"/>
      <c r="G291" s="44"/>
    </row>
    <row r="292" spans="1:8">
      <c r="B292" s="297" t="s">
        <v>419</v>
      </c>
      <c r="C292" s="512"/>
      <c r="D292" s="512"/>
      <c r="G292" s="299"/>
    </row>
    <row r="293" spans="1:8">
      <c r="B293" s="297" t="s">
        <v>420</v>
      </c>
      <c r="C293" s="512"/>
      <c r="D293" s="512"/>
      <c r="G293" s="299"/>
    </row>
    <row r="294" spans="1:8">
      <c r="B294" s="424" t="s">
        <v>469</v>
      </c>
      <c r="C294" s="519">
        <f>SUM(C286:C293)</f>
        <v>0</v>
      </c>
      <c r="D294" s="519">
        <f>SUM(D286:D293)</f>
        <v>0</v>
      </c>
      <c r="G294" s="299"/>
    </row>
    <row r="295" spans="1:8">
      <c r="B295" s="300" t="s">
        <v>720</v>
      </c>
      <c r="C295" s="512"/>
      <c r="D295" s="512"/>
      <c r="G295" s="299"/>
    </row>
    <row r="296" spans="1:8">
      <c r="B296" s="44" t="s">
        <v>709</v>
      </c>
      <c r="C296" s="512"/>
      <c r="D296" s="512"/>
      <c r="G296" s="299"/>
    </row>
    <row r="297" spans="1:8">
      <c r="B297" s="424" t="s">
        <v>469</v>
      </c>
      <c r="C297" s="515">
        <f>SUM(C296:C296)</f>
        <v>0</v>
      </c>
      <c r="D297" s="515">
        <f>SUM(D296:D296)</f>
        <v>0</v>
      </c>
      <c r="G297" s="299"/>
    </row>
    <row r="298" spans="1:8">
      <c r="A298" s="42"/>
      <c r="B298" s="23" t="s">
        <v>40</v>
      </c>
      <c r="C298" s="519">
        <f>C254+C284+C294+C297</f>
        <v>0</v>
      </c>
      <c r="D298" s="519">
        <f>D254+D284+D294+D297</f>
        <v>0</v>
      </c>
      <c r="E298" s="299"/>
      <c r="G298" s="299"/>
      <c r="H298" s="299"/>
    </row>
    <row r="300" spans="1:8">
      <c r="A300" s="301">
        <v>34</v>
      </c>
      <c r="B300" s="289" t="s">
        <v>527</v>
      </c>
    </row>
    <row r="301" spans="1:8" ht="31.5">
      <c r="A301" s="302"/>
      <c r="B301" s="419" t="s">
        <v>0</v>
      </c>
      <c r="C301" s="510" t="str">
        <f>C244</f>
        <v>Period Ended
 Sep 30, 2019</v>
      </c>
      <c r="D301" s="510" t="str">
        <f>D244</f>
        <v>Period Ended 
Sep 30, 2018</v>
      </c>
    </row>
    <row r="302" spans="1:8">
      <c r="A302" s="398"/>
      <c r="B302" s="303" t="s">
        <v>473</v>
      </c>
      <c r="C302" s="518"/>
      <c r="D302" s="512"/>
    </row>
    <row r="303" spans="1:8">
      <c r="A303" s="398"/>
      <c r="B303" s="304" t="s">
        <v>474</v>
      </c>
      <c r="C303" s="512"/>
      <c r="D303" s="512"/>
    </row>
    <row r="304" spans="1:8">
      <c r="B304" s="304" t="s">
        <v>475</v>
      </c>
      <c r="C304" s="512"/>
      <c r="D304" s="512"/>
    </row>
    <row r="305" spans="2:4">
      <c r="B305" s="304" t="s">
        <v>476</v>
      </c>
      <c r="C305" s="512"/>
      <c r="D305" s="512"/>
    </row>
    <row r="306" spans="2:4">
      <c r="B306" s="304" t="s">
        <v>477</v>
      </c>
      <c r="C306" s="512"/>
      <c r="D306" s="512"/>
    </row>
    <row r="307" spans="2:4">
      <c r="B307" s="306" t="s">
        <v>478</v>
      </c>
      <c r="C307" s="519">
        <f>SUM(C303:C306)</f>
        <v>0</v>
      </c>
      <c r="D307" s="519">
        <f>SUM(D303:D306)</f>
        <v>0</v>
      </c>
    </row>
    <row r="308" spans="2:4">
      <c r="B308" s="305" t="s">
        <v>479</v>
      </c>
      <c r="C308" s="512"/>
      <c r="D308" s="512"/>
    </row>
    <row r="309" spans="2:4">
      <c r="B309" s="304" t="s">
        <v>75</v>
      </c>
      <c r="C309" s="512"/>
      <c r="D309" s="512"/>
    </row>
    <row r="310" spans="2:4">
      <c r="B310" s="304" t="s">
        <v>480</v>
      </c>
      <c r="C310" s="512"/>
      <c r="D310" s="512"/>
    </row>
    <row r="311" spans="2:4">
      <c r="B311" s="304" t="s">
        <v>481</v>
      </c>
      <c r="C311" s="512"/>
      <c r="D311" s="512"/>
    </row>
    <row r="312" spans="2:4">
      <c r="B312" s="304" t="s">
        <v>482</v>
      </c>
      <c r="C312" s="512"/>
      <c r="D312" s="512"/>
    </row>
    <row r="313" spans="2:4">
      <c r="B313" s="304" t="s">
        <v>483</v>
      </c>
      <c r="C313" s="512"/>
      <c r="D313" s="512"/>
    </row>
    <row r="314" spans="2:4">
      <c r="B314" s="304" t="s">
        <v>188</v>
      </c>
      <c r="C314" s="512"/>
      <c r="D314" s="512"/>
    </row>
    <row r="315" spans="2:4">
      <c r="B315" s="306" t="s">
        <v>484</v>
      </c>
      <c r="C315" s="519">
        <f>SUM(C309:C314)</f>
        <v>0</v>
      </c>
      <c r="D315" s="519">
        <f>SUM(D309:D314)</f>
        <v>0</v>
      </c>
    </row>
    <row r="316" spans="2:4" ht="31.5">
      <c r="B316" s="307" t="s">
        <v>669</v>
      </c>
      <c r="C316" s="512"/>
      <c r="D316" s="512"/>
    </row>
    <row r="317" spans="2:4" ht="31.5">
      <c r="B317" s="308" t="s">
        <v>486</v>
      </c>
      <c r="C317" s="512"/>
      <c r="D317" s="512"/>
    </row>
    <row r="318" spans="2:4">
      <c r="B318" s="304" t="s">
        <v>75</v>
      </c>
      <c r="C318" s="512"/>
      <c r="D318" s="512"/>
    </row>
    <row r="319" spans="2:4">
      <c r="B319" s="304" t="s">
        <v>480</v>
      </c>
      <c r="C319" s="512"/>
      <c r="D319" s="512"/>
    </row>
    <row r="320" spans="2:4">
      <c r="B320" s="304" t="s">
        <v>481</v>
      </c>
      <c r="C320" s="512"/>
      <c r="D320" s="512"/>
    </row>
    <row r="321" spans="2:4">
      <c r="B321" s="304" t="s">
        <v>482</v>
      </c>
      <c r="C321" s="512"/>
      <c r="D321" s="512"/>
    </row>
    <row r="322" spans="2:4">
      <c r="B322" s="304" t="s">
        <v>487</v>
      </c>
      <c r="C322" s="512"/>
      <c r="D322" s="512"/>
    </row>
    <row r="323" spans="2:4">
      <c r="B323" s="306" t="s">
        <v>488</v>
      </c>
      <c r="C323" s="519">
        <f>SUM(C318:C322)</f>
        <v>0</v>
      </c>
      <c r="D323" s="519">
        <f>SUM(D318:D322)</f>
        <v>0</v>
      </c>
    </row>
    <row r="324" spans="2:4">
      <c r="B324" s="305"/>
      <c r="C324" s="512"/>
      <c r="D324" s="512"/>
    </row>
    <row r="325" spans="2:4">
      <c r="B325" s="305" t="s">
        <v>489</v>
      </c>
      <c r="C325" s="512"/>
      <c r="D325" s="512"/>
    </row>
    <row r="326" spans="2:4">
      <c r="B326" s="304" t="s">
        <v>490</v>
      </c>
      <c r="C326" s="512"/>
      <c r="D326" s="512"/>
    </row>
    <row r="327" spans="2:4">
      <c r="B327" s="304" t="s">
        <v>491</v>
      </c>
      <c r="C327" s="512"/>
      <c r="D327" s="512"/>
    </row>
    <row r="328" spans="2:4">
      <c r="B328" s="304" t="s">
        <v>1564</v>
      </c>
      <c r="C328" s="512"/>
      <c r="D328" s="512"/>
    </row>
    <row r="329" spans="2:4">
      <c r="B329" s="304" t="s">
        <v>493</v>
      </c>
      <c r="C329" s="512"/>
      <c r="D329" s="512"/>
    </row>
    <row r="330" spans="2:4">
      <c r="B330" s="304" t="s">
        <v>391</v>
      </c>
      <c r="C330" s="512"/>
      <c r="D330" s="512"/>
    </row>
    <row r="331" spans="2:4">
      <c r="B331" s="304" t="s">
        <v>494</v>
      </c>
      <c r="C331" s="512"/>
      <c r="D331" s="512"/>
    </row>
    <row r="332" spans="2:4">
      <c r="B332" s="304" t="s">
        <v>495</v>
      </c>
      <c r="C332" s="512"/>
      <c r="D332" s="512"/>
    </row>
    <row r="333" spans="2:4">
      <c r="B333" s="304" t="s">
        <v>496</v>
      </c>
      <c r="C333" s="512"/>
      <c r="D333" s="512"/>
    </row>
    <row r="334" spans="2:4">
      <c r="B334" s="304" t="s">
        <v>497</v>
      </c>
      <c r="C334" s="512"/>
      <c r="D334" s="512"/>
    </row>
    <row r="335" spans="2:4">
      <c r="B335" s="304" t="s">
        <v>498</v>
      </c>
      <c r="C335" s="512"/>
      <c r="D335" s="512"/>
    </row>
    <row r="336" spans="2:4">
      <c r="B336" s="304" t="s">
        <v>499</v>
      </c>
      <c r="C336" s="512"/>
      <c r="D336" s="512"/>
    </row>
    <row r="337" spans="1:4">
      <c r="B337" s="304" t="s">
        <v>495</v>
      </c>
      <c r="C337" s="512"/>
      <c r="D337" s="512"/>
    </row>
    <row r="338" spans="1:4">
      <c r="B338" s="304" t="s">
        <v>496</v>
      </c>
      <c r="C338" s="512"/>
      <c r="D338" s="512"/>
    </row>
    <row r="339" spans="1:4">
      <c r="B339" s="304" t="s">
        <v>497</v>
      </c>
      <c r="C339" s="512"/>
      <c r="D339" s="512"/>
    </row>
    <row r="340" spans="1:4">
      <c r="B340" s="304" t="s">
        <v>498</v>
      </c>
      <c r="C340" s="512"/>
      <c r="D340" s="512"/>
    </row>
    <row r="341" spans="1:4">
      <c r="B341" s="304" t="s">
        <v>500</v>
      </c>
      <c r="C341" s="512"/>
      <c r="D341" s="512"/>
    </row>
    <row r="342" spans="1:4">
      <c r="B342" s="304" t="s">
        <v>501</v>
      </c>
      <c r="C342" s="512"/>
      <c r="D342" s="512"/>
    </row>
    <row r="343" spans="1:4">
      <c r="B343" s="304" t="s">
        <v>502</v>
      </c>
      <c r="C343" s="512"/>
      <c r="D343" s="512"/>
    </row>
    <row r="344" spans="1:4">
      <c r="B344" s="306" t="s">
        <v>503</v>
      </c>
      <c r="C344" s="519">
        <f>SUM(C326:C343)</f>
        <v>0</v>
      </c>
      <c r="D344" s="519">
        <f>SUM(D326:D343)</f>
        <v>0</v>
      </c>
    </row>
    <row r="345" spans="1:4">
      <c r="B345" s="305"/>
      <c r="C345" s="512"/>
      <c r="D345" s="512"/>
    </row>
    <row r="346" spans="1:4">
      <c r="B346" s="306" t="s">
        <v>504</v>
      </c>
      <c r="C346" s="519">
        <f>C307+C315+C323-C344</f>
        <v>0</v>
      </c>
      <c r="D346" s="519">
        <f>D307+D315+D323-D344</f>
        <v>0</v>
      </c>
    </row>
    <row r="348" spans="1:4">
      <c r="A348" s="388">
        <v>35</v>
      </c>
      <c r="B348" s="289" t="s">
        <v>91</v>
      </c>
    </row>
    <row r="349" spans="1:4">
      <c r="A349" s="389"/>
      <c r="B349" s="289" t="s">
        <v>109</v>
      </c>
    </row>
    <row r="350" spans="1:4" ht="31.5">
      <c r="A350" s="389"/>
      <c r="B350" s="426" t="s">
        <v>0</v>
      </c>
      <c r="C350" s="510" t="str">
        <f>C301</f>
        <v>Period Ended
 Sep 30, 2019</v>
      </c>
      <c r="D350" s="510" t="str">
        <f>D301</f>
        <v>Period Ended 
Sep 30, 2018</v>
      </c>
    </row>
    <row r="351" spans="1:4">
      <c r="A351" s="389"/>
      <c r="B351" s="427" t="s">
        <v>65</v>
      </c>
      <c r="C351" s="518"/>
      <c r="D351" s="518"/>
    </row>
    <row r="352" spans="1:4">
      <c r="A352" s="389"/>
      <c r="B352" s="295" t="s">
        <v>1565</v>
      </c>
      <c r="C352" s="513"/>
      <c r="D352" s="513"/>
    </row>
    <row r="353" spans="1:4">
      <c r="A353" s="389"/>
      <c r="B353" s="164" t="s">
        <v>1566</v>
      </c>
      <c r="C353" s="513"/>
      <c r="D353" s="513"/>
    </row>
    <row r="354" spans="1:4">
      <c r="A354" s="389"/>
      <c r="B354" s="508" t="s">
        <v>27</v>
      </c>
      <c r="C354" s="519">
        <f>SUM(C352:C353)</f>
        <v>0</v>
      </c>
      <c r="D354" s="519">
        <f>SUM(D352:D353)</f>
        <v>0</v>
      </c>
    </row>
    <row r="355" spans="1:4">
      <c r="A355" s="389"/>
      <c r="B355" s="428" t="s">
        <v>64</v>
      </c>
      <c r="C355" s="512"/>
      <c r="D355" s="512"/>
    </row>
    <row r="356" spans="1:4">
      <c r="A356" s="389"/>
      <c r="B356" s="295" t="s">
        <v>63</v>
      </c>
      <c r="C356" s="513"/>
      <c r="D356" s="513"/>
    </row>
    <row r="357" spans="1:4">
      <c r="A357" s="389"/>
      <c r="B357" s="295" t="s">
        <v>62</v>
      </c>
      <c r="C357" s="513"/>
      <c r="D357" s="513"/>
    </row>
    <row r="358" spans="1:4">
      <c r="A358" s="389"/>
      <c r="B358" s="295" t="s">
        <v>61</v>
      </c>
      <c r="C358" s="513"/>
      <c r="D358" s="513"/>
    </row>
    <row r="359" spans="1:4">
      <c r="A359" s="389"/>
      <c r="B359" s="508" t="s">
        <v>29</v>
      </c>
      <c r="C359" s="519">
        <f>SUM(C356:C358)</f>
        <v>0</v>
      </c>
      <c r="D359" s="519">
        <f>SUM(D356:D358)</f>
        <v>0</v>
      </c>
    </row>
    <row r="360" spans="1:4">
      <c r="A360" s="389"/>
      <c r="B360" s="429" t="s">
        <v>60</v>
      </c>
      <c r="C360" s="519">
        <f>C359+C354</f>
        <v>0</v>
      </c>
      <c r="D360" s="519">
        <f>D359+D354</f>
        <v>0</v>
      </c>
    </row>
    <row r="361" spans="1:4">
      <c r="A361" s="389"/>
    </row>
    <row r="362" spans="1:4">
      <c r="A362" s="389"/>
      <c r="B362" s="289" t="s">
        <v>59</v>
      </c>
    </row>
    <row r="363" spans="1:4" ht="45.75" customHeight="1">
      <c r="A363" s="389"/>
      <c r="B363" s="426" t="s">
        <v>0</v>
      </c>
      <c r="C363" s="510" t="str">
        <f>C350</f>
        <v>Period Ended
 Sep 30, 2019</v>
      </c>
      <c r="D363" s="510" t="str">
        <f>D350</f>
        <v>Period Ended 
Sep 30, 2018</v>
      </c>
    </row>
    <row r="364" spans="1:4">
      <c r="A364" s="389"/>
      <c r="B364" s="430" t="s">
        <v>449</v>
      </c>
      <c r="C364" s="513"/>
      <c r="D364" s="513"/>
    </row>
    <row r="365" spans="1:4">
      <c r="A365" s="389"/>
      <c r="B365" s="429" t="s">
        <v>17</v>
      </c>
      <c r="C365" s="519">
        <f>SUM(C364:C364)</f>
        <v>0</v>
      </c>
      <c r="D365" s="519">
        <f>SUM(D364:D364)</f>
        <v>0</v>
      </c>
    </row>
    <row r="366" spans="1:4">
      <c r="A366" s="389"/>
    </row>
    <row r="367" spans="1:4">
      <c r="A367" s="389"/>
      <c r="B367" s="289" t="s">
        <v>58</v>
      </c>
    </row>
    <row r="368" spans="1:4" ht="31.5">
      <c r="A368" s="389"/>
      <c r="B368" s="431" t="s">
        <v>0</v>
      </c>
      <c r="C368" s="510" t="str">
        <f>C363</f>
        <v>Period Ended
 Sep 30, 2019</v>
      </c>
      <c r="D368" s="510" t="str">
        <f>D363</f>
        <v>Period Ended 
Sep 30, 2018</v>
      </c>
    </row>
    <row r="369" spans="1:4">
      <c r="A369" s="389"/>
      <c r="B369" s="432" t="s">
        <v>103</v>
      </c>
      <c r="C369" s="513"/>
      <c r="D369" s="513"/>
    </row>
    <row r="370" spans="1:4">
      <c r="A370" s="389"/>
      <c r="B370" s="295" t="s">
        <v>104</v>
      </c>
      <c r="C370" s="513"/>
      <c r="D370" s="513"/>
    </row>
    <row r="371" spans="1:4">
      <c r="A371" s="389"/>
      <c r="B371" s="295" t="s">
        <v>105</v>
      </c>
      <c r="C371" s="513"/>
      <c r="D371" s="513"/>
    </row>
    <row r="372" spans="1:4">
      <c r="A372" s="389"/>
      <c r="B372" s="295" t="s">
        <v>57</v>
      </c>
      <c r="C372" s="513"/>
      <c r="D372" s="513"/>
    </row>
    <row r="373" spans="1:4">
      <c r="A373" s="389"/>
      <c r="B373" s="295" t="s">
        <v>56</v>
      </c>
      <c r="C373" s="513"/>
      <c r="D373" s="513"/>
    </row>
    <row r="374" spans="1:4">
      <c r="A374" s="389"/>
      <c r="B374" s="295" t="s">
        <v>55</v>
      </c>
      <c r="C374" s="513"/>
      <c r="D374" s="513"/>
    </row>
    <row r="375" spans="1:4">
      <c r="A375" s="389"/>
      <c r="B375" s="164" t="s">
        <v>1567</v>
      </c>
      <c r="C375" s="513"/>
      <c r="D375" s="513"/>
    </row>
    <row r="376" spans="1:4">
      <c r="A376" s="389"/>
      <c r="B376" s="298" t="s">
        <v>1568</v>
      </c>
      <c r="C376" s="513"/>
      <c r="D376" s="513"/>
    </row>
    <row r="377" spans="1:4">
      <c r="A377" s="389"/>
      <c r="B377" s="429" t="s">
        <v>1569</v>
      </c>
      <c r="C377" s="519">
        <f>SUM(C369:C376)</f>
        <v>0</v>
      </c>
      <c r="D377" s="519">
        <f>SUM(D369:D376)</f>
        <v>0</v>
      </c>
    </row>
    <row r="379" spans="1:4">
      <c r="A379" s="916" t="s">
        <v>1537</v>
      </c>
      <c r="B379" s="917" t="s">
        <v>1538</v>
      </c>
      <c r="C379" s="918"/>
      <c r="D379" s="918"/>
    </row>
    <row r="380" spans="1:4" ht="31.5">
      <c r="A380" s="919"/>
      <c r="B380" s="920" t="s">
        <v>0</v>
      </c>
      <c r="C380" s="921" t="s">
        <v>1815</v>
      </c>
      <c r="D380" s="921" t="s">
        <v>1539</v>
      </c>
    </row>
    <row r="381" spans="1:4" ht="31.5">
      <c r="A381" s="919"/>
      <c r="B381" s="922" t="s">
        <v>1540</v>
      </c>
      <c r="C381" s="918"/>
      <c r="D381" s="918"/>
    </row>
    <row r="382" spans="1:4">
      <c r="A382" s="919"/>
      <c r="B382" s="922" t="s">
        <v>1541</v>
      </c>
      <c r="C382" s="918"/>
      <c r="D382" s="918"/>
    </row>
    <row r="383" spans="1:4">
      <c r="A383" s="919"/>
      <c r="B383" s="922" t="s">
        <v>1542</v>
      </c>
      <c r="C383" s="918"/>
      <c r="D383" s="918"/>
    </row>
    <row r="384" spans="1:4">
      <c r="A384" s="919"/>
      <c r="B384" s="922" t="s">
        <v>1543</v>
      </c>
      <c r="C384" s="918"/>
      <c r="D384" s="918"/>
    </row>
    <row r="385" spans="1:4">
      <c r="A385" s="919"/>
      <c r="B385" s="917" t="s">
        <v>17</v>
      </c>
      <c r="C385" s="923">
        <f>SUM(C382:C384)</f>
        <v>0</v>
      </c>
      <c r="D385" s="918"/>
    </row>
    <row r="386" spans="1:4">
      <c r="A386" s="914"/>
      <c r="B386" s="912"/>
      <c r="C386" s="915"/>
      <c r="D386" s="913"/>
    </row>
    <row r="387" spans="1:4" ht="48.75" customHeight="1">
      <c r="A387" s="911" t="s">
        <v>1544</v>
      </c>
      <c r="B387" s="1472" t="s">
        <v>1545</v>
      </c>
      <c r="C387" s="1473"/>
      <c r="D387" s="1474"/>
    </row>
    <row r="388" spans="1:4" ht="48.75" customHeight="1">
      <c r="A388" s="924"/>
      <c r="B388" s="925"/>
      <c r="C388" s="925"/>
      <c r="D388" s="925"/>
    </row>
    <row r="390" spans="1:4">
      <c r="A390" s="433" t="s">
        <v>460</v>
      </c>
      <c r="B390" s="290" t="s">
        <v>753</v>
      </c>
      <c r="C390" s="344"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2">
    <mergeCell ref="G81:L81"/>
    <mergeCell ref="B387:D387"/>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7" manualBreakCount="7">
    <brk id="57" max="3" man="1"/>
    <brk id="110" max="3" man="1"/>
    <brk id="163" max="3" man="1"/>
    <brk id="214" max="3" man="1"/>
    <brk id="265" max="3" man="1"/>
    <brk id="315" max="3" man="1"/>
    <brk id="360" max="3" man="1"/>
  </rowBreaks>
</worksheet>
</file>

<file path=xl/worksheets/sheet10.xml><?xml version="1.0" encoding="utf-8"?>
<worksheet xmlns="http://schemas.openxmlformats.org/spreadsheetml/2006/main" xmlns:r="http://schemas.openxmlformats.org/officeDocument/2006/relationships">
  <dimension ref="A1:G153"/>
  <sheetViews>
    <sheetView view="pageBreakPreview" topLeftCell="A139" workbookViewId="0">
      <selection activeCell="D164" sqref="D16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9" t="s">
        <v>541</v>
      </c>
      <c r="B1" s="1479"/>
      <c r="C1" s="1479"/>
      <c r="D1" s="1479"/>
      <c r="E1" s="1479"/>
      <c r="F1" s="1479"/>
    </row>
    <row r="2" spans="1:7">
      <c r="A2" s="1480" t="s">
        <v>542</v>
      </c>
      <c r="B2" s="1480"/>
      <c r="C2" s="1480"/>
      <c r="D2" s="1480"/>
      <c r="E2" s="1480"/>
      <c r="F2" s="1480"/>
    </row>
    <row r="3" spans="1:7">
      <c r="A3" s="1481" t="s">
        <v>1841</v>
      </c>
      <c r="B3" s="1481"/>
      <c r="C3" s="1481"/>
      <c r="D3" s="1481"/>
      <c r="E3" s="1481"/>
      <c r="F3" s="1481"/>
    </row>
    <row r="4" spans="1:7" ht="15" customHeight="1">
      <c r="A4" s="1482"/>
      <c r="B4" s="1482"/>
      <c r="C4" s="1482"/>
      <c r="D4" s="1482"/>
      <c r="E4" s="1482"/>
      <c r="F4" s="1482"/>
    </row>
    <row r="5" spans="1:7">
      <c r="A5" s="1483" t="s">
        <v>543</v>
      </c>
      <c r="B5" s="1483"/>
      <c r="C5" s="1483"/>
      <c r="D5" s="1483"/>
      <c r="E5" s="1483"/>
      <c r="F5" s="1483"/>
    </row>
    <row r="6" spans="1:7" ht="17.25">
      <c r="A6" s="1484" t="s">
        <v>741</v>
      </c>
      <c r="B6" s="1484"/>
      <c r="C6" s="1484"/>
      <c r="D6" s="1484"/>
      <c r="E6" s="1484"/>
      <c r="F6" s="1484"/>
      <c r="G6" s="211"/>
    </row>
    <row r="7" spans="1:7" ht="38.25">
      <c r="A7" s="1485" t="s">
        <v>544</v>
      </c>
      <c r="B7" s="1485" t="s">
        <v>545</v>
      </c>
      <c r="C7" s="932" t="s">
        <v>546</v>
      </c>
      <c r="D7" s="933" t="s">
        <v>701</v>
      </c>
      <c r="E7" s="933" t="s">
        <v>716</v>
      </c>
      <c r="F7" s="932" t="s">
        <v>547</v>
      </c>
    </row>
    <row r="8" spans="1:7">
      <c r="A8" s="1486"/>
      <c r="B8" s="1486"/>
      <c r="C8" s="934" t="s">
        <v>713</v>
      </c>
      <c r="D8" s="934" t="s">
        <v>714</v>
      </c>
      <c r="E8" s="934" t="s">
        <v>721</v>
      </c>
      <c r="F8" s="934" t="s">
        <v>715</v>
      </c>
    </row>
    <row r="9" spans="1:7" ht="15">
      <c r="A9" s="213" t="s">
        <v>124</v>
      </c>
      <c r="B9" s="214" t="s">
        <v>548</v>
      </c>
      <c r="C9" s="313"/>
      <c r="D9" s="313"/>
      <c r="E9" s="313"/>
      <c r="F9" s="313"/>
    </row>
    <row r="10" spans="1:7" ht="15">
      <c r="A10" s="215"/>
      <c r="C10" s="313"/>
      <c r="D10" s="313"/>
      <c r="E10" s="313"/>
      <c r="F10" s="313"/>
    </row>
    <row r="11" spans="1:7" ht="15">
      <c r="A11" s="215" t="s">
        <v>549</v>
      </c>
      <c r="B11" s="216" t="s">
        <v>550</v>
      </c>
      <c r="C11" s="313"/>
      <c r="D11" s="313"/>
      <c r="E11" s="313">
        <f>C11+D11</f>
        <v>0</v>
      </c>
      <c r="F11" s="313"/>
    </row>
    <row r="12" spans="1:7" ht="15">
      <c r="A12" s="215">
        <v>1</v>
      </c>
      <c r="C12" s="313"/>
      <c r="D12" s="313"/>
      <c r="E12" s="313">
        <f>C12+D12</f>
        <v>0</v>
      </c>
      <c r="F12" s="313"/>
    </row>
    <row r="13" spans="1:7" ht="15">
      <c r="A13" s="215">
        <v>2</v>
      </c>
      <c r="C13" s="313"/>
      <c r="D13" s="313"/>
      <c r="E13" s="313">
        <f>C13+D13</f>
        <v>0</v>
      </c>
      <c r="F13" s="313"/>
    </row>
    <row r="14" spans="1:7" ht="15">
      <c r="A14" s="215">
        <v>3</v>
      </c>
      <c r="C14" s="313"/>
      <c r="D14" s="313"/>
      <c r="E14" s="313">
        <f>C14+D14</f>
        <v>0</v>
      </c>
      <c r="F14" s="313"/>
    </row>
    <row r="15" spans="1:7" ht="15">
      <c r="A15" s="215">
        <v>4</v>
      </c>
      <c r="C15" s="313"/>
      <c r="D15" s="313"/>
      <c r="E15" s="313">
        <f>C15+D15</f>
        <v>0</v>
      </c>
      <c r="F15" s="313"/>
    </row>
    <row r="16" spans="1:7" ht="15">
      <c r="A16" s="935"/>
      <c r="B16" s="936" t="s">
        <v>108</v>
      </c>
      <c r="C16" s="937"/>
      <c r="D16" s="937"/>
      <c r="E16" s="937"/>
      <c r="F16" s="937"/>
    </row>
    <row r="17" spans="1:6" ht="15">
      <c r="A17" s="215"/>
      <c r="C17" s="313"/>
      <c r="D17" s="313"/>
      <c r="E17" s="313"/>
      <c r="F17" s="313"/>
    </row>
    <row r="18" spans="1:6" ht="15">
      <c r="A18" s="215" t="s">
        <v>551</v>
      </c>
      <c r="B18" s="216" t="s">
        <v>552</v>
      </c>
      <c r="C18" s="313"/>
      <c r="D18" s="313"/>
      <c r="E18" s="313"/>
      <c r="F18" s="313"/>
    </row>
    <row r="19" spans="1:6" ht="15">
      <c r="A19" s="215">
        <v>1</v>
      </c>
      <c r="B19" s="210" t="s">
        <v>553</v>
      </c>
      <c r="C19" s="313"/>
      <c r="D19" s="313"/>
      <c r="E19" s="313">
        <f t="shared" ref="E19:E38" si="0">C19+D19</f>
        <v>0</v>
      </c>
      <c r="F19" s="313"/>
    </row>
    <row r="20" spans="1:6" ht="15">
      <c r="A20" s="215">
        <v>2</v>
      </c>
      <c r="B20" s="210" t="s">
        <v>554</v>
      </c>
      <c r="C20" s="313"/>
      <c r="D20" s="313"/>
      <c r="E20" s="313">
        <f t="shared" si="0"/>
        <v>0</v>
      </c>
      <c r="F20" s="313"/>
    </row>
    <row r="21" spans="1:6" ht="15">
      <c r="A21" s="215">
        <v>3</v>
      </c>
      <c r="B21" s="210" t="s">
        <v>555</v>
      </c>
      <c r="C21" s="313"/>
      <c r="D21" s="313"/>
      <c r="E21" s="313">
        <f t="shared" si="0"/>
        <v>0</v>
      </c>
      <c r="F21" s="313"/>
    </row>
    <row r="22" spans="1:6" ht="15">
      <c r="A22" s="215">
        <v>4</v>
      </c>
      <c r="B22" s="210" t="s">
        <v>556</v>
      </c>
      <c r="C22" s="313"/>
      <c r="D22" s="313"/>
      <c r="E22" s="313">
        <f t="shared" si="0"/>
        <v>0</v>
      </c>
      <c r="F22" s="313"/>
    </row>
    <row r="23" spans="1:6" ht="15">
      <c r="A23" s="215">
        <v>5</v>
      </c>
      <c r="B23" s="210" t="s">
        <v>557</v>
      </c>
      <c r="C23" s="313"/>
      <c r="D23" s="313"/>
      <c r="E23" s="313">
        <f t="shared" si="0"/>
        <v>0</v>
      </c>
      <c r="F23" s="313"/>
    </row>
    <row r="24" spans="1:6" ht="15">
      <c r="A24" s="215">
        <v>6</v>
      </c>
      <c r="B24" s="210" t="s">
        <v>558</v>
      </c>
      <c r="C24" s="313"/>
      <c r="D24" s="313"/>
      <c r="E24" s="313">
        <f t="shared" si="0"/>
        <v>0</v>
      </c>
      <c r="F24" s="313"/>
    </row>
    <row r="25" spans="1:6" ht="15">
      <c r="A25" s="215">
        <v>7</v>
      </c>
      <c r="B25" s="210" t="s">
        <v>559</v>
      </c>
      <c r="C25" s="313"/>
      <c r="D25" s="313"/>
      <c r="E25" s="313">
        <f t="shared" si="0"/>
        <v>0</v>
      </c>
      <c r="F25" s="313"/>
    </row>
    <row r="26" spans="1:6" ht="15">
      <c r="A26" s="215">
        <v>8</v>
      </c>
      <c r="B26" s="210" t="s">
        <v>560</v>
      </c>
      <c r="C26" s="313"/>
      <c r="D26" s="313"/>
      <c r="E26" s="313">
        <f t="shared" si="0"/>
        <v>0</v>
      </c>
      <c r="F26" s="313"/>
    </row>
    <row r="27" spans="1:6" ht="15">
      <c r="A27" s="215">
        <v>9</v>
      </c>
      <c r="B27" s="210" t="s">
        <v>561</v>
      </c>
      <c r="C27" s="313"/>
      <c r="D27" s="313"/>
      <c r="E27" s="313">
        <f t="shared" si="0"/>
        <v>0</v>
      </c>
      <c r="F27" s="313"/>
    </row>
    <row r="28" spans="1:6" ht="15">
      <c r="A28" s="215">
        <v>10</v>
      </c>
      <c r="B28" s="210" t="s">
        <v>562</v>
      </c>
      <c r="C28" s="313"/>
      <c r="D28" s="313"/>
      <c r="E28" s="313">
        <f t="shared" si="0"/>
        <v>0</v>
      </c>
      <c r="F28" s="313"/>
    </row>
    <row r="29" spans="1:6" ht="15">
      <c r="A29" s="215">
        <v>11</v>
      </c>
      <c r="B29" s="210" t="s">
        <v>563</v>
      </c>
      <c r="C29" s="313"/>
      <c r="D29" s="313"/>
      <c r="E29" s="313">
        <f t="shared" si="0"/>
        <v>0</v>
      </c>
      <c r="F29" s="313"/>
    </row>
    <row r="30" spans="1:6" ht="15">
      <c r="A30" s="215">
        <v>12</v>
      </c>
      <c r="B30" s="210" t="s">
        <v>564</v>
      </c>
      <c r="C30" s="313"/>
      <c r="D30" s="313"/>
      <c r="E30" s="313">
        <f t="shared" si="0"/>
        <v>0</v>
      </c>
      <c r="F30" s="313"/>
    </row>
    <row r="31" spans="1:6" ht="15">
      <c r="A31" s="215">
        <v>13</v>
      </c>
      <c r="B31" s="210" t="s">
        <v>565</v>
      </c>
      <c r="C31" s="313"/>
      <c r="D31" s="313"/>
      <c r="E31" s="313">
        <f>C30+D30</f>
        <v>0</v>
      </c>
      <c r="F31" s="313"/>
    </row>
    <row r="32" spans="1:6" ht="15">
      <c r="A32" s="215">
        <v>14</v>
      </c>
      <c r="B32" s="210" t="s">
        <v>566</v>
      </c>
      <c r="C32" s="313"/>
      <c r="D32" s="313"/>
      <c r="E32" s="313">
        <f t="shared" si="0"/>
        <v>0</v>
      </c>
      <c r="F32" s="313"/>
    </row>
    <row r="33" spans="1:6" ht="15">
      <c r="A33" s="215">
        <v>15</v>
      </c>
      <c r="B33" s="210" t="s">
        <v>567</v>
      </c>
      <c r="C33" s="313"/>
      <c r="D33" s="313"/>
      <c r="E33" s="313">
        <f t="shared" si="0"/>
        <v>0</v>
      </c>
      <c r="F33" s="313"/>
    </row>
    <row r="34" spans="1:6" ht="15">
      <c r="A34" s="218">
        <v>16</v>
      </c>
      <c r="B34" s="219" t="s">
        <v>568</v>
      </c>
      <c r="C34" s="313"/>
      <c r="D34" s="313"/>
      <c r="E34" s="313">
        <f t="shared" si="0"/>
        <v>0</v>
      </c>
      <c r="F34" s="313"/>
    </row>
    <row r="35" spans="1:6" ht="15">
      <c r="A35" s="215">
        <v>17</v>
      </c>
      <c r="B35" s="220" t="s">
        <v>569</v>
      </c>
      <c r="C35" s="313"/>
      <c r="D35" s="313"/>
      <c r="E35" s="313">
        <f t="shared" si="0"/>
        <v>0</v>
      </c>
      <c r="F35" s="313"/>
    </row>
    <row r="36" spans="1:6" ht="15">
      <c r="A36" s="218">
        <v>18</v>
      </c>
      <c r="B36" s="220" t="s">
        <v>570</v>
      </c>
      <c r="C36" s="313"/>
      <c r="D36" s="313"/>
      <c r="E36" s="313">
        <f t="shared" si="0"/>
        <v>0</v>
      </c>
      <c r="F36" s="313"/>
    </row>
    <row r="37" spans="1:6" ht="15">
      <c r="A37" s="215">
        <v>19</v>
      </c>
      <c r="B37" s="220" t="s">
        <v>571</v>
      </c>
      <c r="C37" s="313"/>
      <c r="D37" s="313"/>
      <c r="E37" s="313">
        <f t="shared" si="0"/>
        <v>0</v>
      </c>
      <c r="F37" s="313"/>
    </row>
    <row r="38" spans="1:6" ht="15">
      <c r="A38" s="215">
        <v>20</v>
      </c>
      <c r="B38" s="220" t="s">
        <v>572</v>
      </c>
      <c r="C38" s="313"/>
      <c r="D38" s="313"/>
      <c r="E38" s="313">
        <f t="shared" si="0"/>
        <v>0</v>
      </c>
      <c r="F38" s="313"/>
    </row>
    <row r="39" spans="1:6" ht="15">
      <c r="A39" s="215">
        <v>21</v>
      </c>
      <c r="B39" s="327" t="s">
        <v>32</v>
      </c>
      <c r="C39" s="313"/>
      <c r="D39" s="313"/>
      <c r="E39" s="313"/>
      <c r="F39" s="313"/>
    </row>
    <row r="40" spans="1:6" ht="15">
      <c r="A40" s="935"/>
      <c r="B40" s="936" t="s">
        <v>108</v>
      </c>
      <c r="C40" s="937"/>
      <c r="D40" s="937"/>
      <c r="E40" s="937"/>
      <c r="F40" s="937"/>
    </row>
    <row r="41" spans="1:6" ht="15">
      <c r="C41" s="313"/>
      <c r="D41" s="313"/>
      <c r="E41" s="313"/>
      <c r="F41" s="313"/>
    </row>
    <row r="42" spans="1:6">
      <c r="A42" s="938"/>
      <c r="B42" s="936" t="s">
        <v>573</v>
      </c>
      <c r="C42" s="939"/>
      <c r="D42" s="939"/>
      <c r="E42" s="939"/>
      <c r="F42" s="939"/>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85" t="s">
        <v>544</v>
      </c>
      <c r="B55" s="1485" t="s">
        <v>545</v>
      </c>
      <c r="C55" s="940" t="str">
        <f t="shared" ref="C55:E56" si="1">C7</f>
        <v>TURNOVER</v>
      </c>
      <c r="D55" s="941" t="str">
        <f t="shared" si="1"/>
        <v>OTHER OPERATING REVENUE</v>
      </c>
      <c r="E55" s="941" t="str">
        <f t="shared" si="1"/>
        <v>REVENUE FROM OPERATIONS     (NOTE- 25)</v>
      </c>
      <c r="F55" s="940" t="s">
        <v>547</v>
      </c>
    </row>
    <row r="56" spans="1:6" ht="16.5" customHeight="1">
      <c r="A56" s="1486"/>
      <c r="B56" s="1486"/>
      <c r="C56" s="940" t="str">
        <f t="shared" si="1"/>
        <v>(1)</v>
      </c>
      <c r="D56" s="940" t="str">
        <f t="shared" si="1"/>
        <v>(2)</v>
      </c>
      <c r="E56" s="940" t="str">
        <f t="shared" si="1"/>
        <v>(3) =(1)+(2)</v>
      </c>
      <c r="F56" s="940" t="str">
        <f>F8</f>
        <v>(4)</v>
      </c>
    </row>
    <row r="57" spans="1:6" ht="15">
      <c r="A57" s="213" t="s">
        <v>125</v>
      </c>
      <c r="B57" s="214" t="s">
        <v>581</v>
      </c>
      <c r="C57" s="942"/>
      <c r="D57" s="942"/>
      <c r="E57" s="942"/>
      <c r="F57" s="942"/>
    </row>
    <row r="58" spans="1:6" ht="15">
      <c r="A58" s="215"/>
      <c r="C58" s="313"/>
      <c r="D58" s="313"/>
      <c r="E58" s="313"/>
      <c r="F58" s="313"/>
    </row>
    <row r="59" spans="1:6" ht="15">
      <c r="A59" s="215" t="s">
        <v>549</v>
      </c>
      <c r="B59" s="216" t="s">
        <v>550</v>
      </c>
      <c r="C59" s="313"/>
      <c r="D59" s="313"/>
      <c r="E59" s="313"/>
      <c r="F59" s="313"/>
    </row>
    <row r="60" spans="1:6" ht="15">
      <c r="A60" s="215">
        <v>1</v>
      </c>
      <c r="B60" s="210" t="s">
        <v>582</v>
      </c>
      <c r="C60" s="313"/>
      <c r="D60" s="313"/>
      <c r="E60" s="313"/>
      <c r="F60" s="313"/>
    </row>
    <row r="61" spans="1:6" ht="15">
      <c r="A61" s="215">
        <v>2</v>
      </c>
      <c r="B61" s="210" t="s">
        <v>583</v>
      </c>
      <c r="C61" s="313"/>
      <c r="D61" s="313"/>
      <c r="E61" s="313"/>
      <c r="F61" s="313"/>
    </row>
    <row r="62" spans="1:6" ht="15">
      <c r="A62" s="215">
        <v>3</v>
      </c>
      <c r="B62" s="210" t="s">
        <v>584</v>
      </c>
      <c r="C62" s="313"/>
      <c r="D62" s="313"/>
      <c r="E62" s="313"/>
      <c r="F62" s="313"/>
    </row>
    <row r="63" spans="1:6" ht="15">
      <c r="A63" s="215">
        <v>4</v>
      </c>
      <c r="B63" s="210" t="s">
        <v>585</v>
      </c>
      <c r="C63" s="313"/>
      <c r="D63" s="313"/>
      <c r="E63" s="313"/>
      <c r="F63" s="313"/>
    </row>
    <row r="64" spans="1:6" ht="15">
      <c r="A64" s="215">
        <v>5</v>
      </c>
      <c r="B64" s="210" t="s">
        <v>586</v>
      </c>
      <c r="C64" s="313"/>
      <c r="D64" s="313"/>
      <c r="E64" s="313"/>
      <c r="F64" s="313"/>
    </row>
    <row r="65" spans="1:6">
      <c r="A65" s="936"/>
      <c r="B65" s="936" t="s">
        <v>108</v>
      </c>
      <c r="C65" s="939"/>
      <c r="D65" s="939"/>
      <c r="E65" s="939"/>
      <c r="F65" s="939"/>
    </row>
    <row r="66" spans="1:6" ht="15">
      <c r="A66" s="215"/>
      <c r="B66" s="216"/>
      <c r="C66" s="313"/>
      <c r="D66" s="313"/>
      <c r="E66" s="313"/>
      <c r="F66" s="313"/>
    </row>
    <row r="67" spans="1:6" ht="15">
      <c r="A67" s="215"/>
      <c r="C67" s="313"/>
      <c r="D67" s="313"/>
      <c r="E67" s="313"/>
      <c r="F67" s="313"/>
    </row>
    <row r="68" spans="1:6" ht="15">
      <c r="A68" s="215" t="s">
        <v>551</v>
      </c>
      <c r="B68" s="216" t="s">
        <v>552</v>
      </c>
      <c r="C68" s="313"/>
      <c r="D68" s="313"/>
      <c r="E68" s="313"/>
      <c r="F68" s="313"/>
    </row>
    <row r="69" spans="1:6" ht="15">
      <c r="A69" s="215">
        <v>1</v>
      </c>
      <c r="B69" s="210" t="s">
        <v>587</v>
      </c>
      <c r="C69" s="313"/>
      <c r="D69" s="313"/>
      <c r="E69" s="313"/>
      <c r="F69" s="313"/>
    </row>
    <row r="70" spans="1:6" ht="15">
      <c r="A70" s="215">
        <v>2</v>
      </c>
      <c r="B70" s="210" t="s">
        <v>588</v>
      </c>
      <c r="C70" s="313"/>
      <c r="D70" s="313"/>
      <c r="E70" s="313"/>
      <c r="F70" s="313"/>
    </row>
    <row r="71" spans="1:6" ht="15">
      <c r="A71" s="215">
        <v>3</v>
      </c>
      <c r="B71" s="210" t="s">
        <v>583</v>
      </c>
      <c r="C71" s="313"/>
      <c r="D71" s="313"/>
      <c r="E71" s="313"/>
      <c r="F71" s="313"/>
    </row>
    <row r="72" spans="1:6" ht="15">
      <c r="A72" s="215">
        <v>4</v>
      </c>
      <c r="B72" s="210" t="s">
        <v>589</v>
      </c>
      <c r="C72" s="313"/>
      <c r="D72" s="313"/>
      <c r="E72" s="313"/>
      <c r="F72" s="313"/>
    </row>
    <row r="73" spans="1:6" ht="15">
      <c r="A73" s="215">
        <v>5</v>
      </c>
      <c r="B73" s="210" t="s">
        <v>590</v>
      </c>
      <c r="C73" s="313"/>
      <c r="D73" s="313"/>
      <c r="E73" s="313"/>
      <c r="F73" s="313"/>
    </row>
    <row r="74" spans="1:6" ht="15">
      <c r="A74" s="215">
        <v>6</v>
      </c>
      <c r="B74" s="210" t="s">
        <v>559</v>
      </c>
      <c r="C74" s="313"/>
      <c r="D74" s="313"/>
      <c r="E74" s="313"/>
      <c r="F74" s="313"/>
    </row>
    <row r="75" spans="1:6" ht="15">
      <c r="A75" s="215">
        <v>7</v>
      </c>
      <c r="B75" s="210" t="s">
        <v>591</v>
      </c>
      <c r="C75" s="313"/>
      <c r="D75" s="313"/>
      <c r="E75" s="313"/>
      <c r="F75" s="313"/>
    </row>
    <row r="76" spans="1:6" ht="15">
      <c r="A76" s="215">
        <v>8</v>
      </c>
      <c r="B76" s="210" t="s">
        <v>592</v>
      </c>
      <c r="C76" s="313"/>
      <c r="D76" s="313"/>
      <c r="E76" s="313"/>
      <c r="F76" s="313"/>
    </row>
    <row r="77" spans="1:6" ht="15">
      <c r="A77" s="215">
        <v>9</v>
      </c>
      <c r="B77" s="210" t="s">
        <v>593</v>
      </c>
      <c r="C77" s="313"/>
      <c r="D77" s="313"/>
      <c r="E77" s="313"/>
      <c r="F77" s="313"/>
    </row>
    <row r="78" spans="1:6" ht="15">
      <c r="A78" s="215">
        <v>10</v>
      </c>
      <c r="B78" s="210" t="s">
        <v>594</v>
      </c>
      <c r="C78" s="313"/>
      <c r="D78" s="313"/>
      <c r="E78" s="313"/>
      <c r="F78" s="313"/>
    </row>
    <row r="79" spans="1:6" ht="15">
      <c r="A79" s="215">
        <v>11</v>
      </c>
      <c r="B79" s="210" t="s">
        <v>595</v>
      </c>
      <c r="C79" s="313"/>
      <c r="D79" s="313"/>
      <c r="E79" s="313"/>
      <c r="F79" s="313"/>
    </row>
    <row r="80" spans="1:6" ht="15">
      <c r="A80" s="215">
        <v>12</v>
      </c>
      <c r="B80" s="210" t="s">
        <v>596</v>
      </c>
      <c r="C80" s="313"/>
      <c r="D80" s="313"/>
      <c r="E80" s="313"/>
      <c r="F80" s="313"/>
    </row>
    <row r="81" spans="1:6" ht="15">
      <c r="A81" s="215">
        <v>13</v>
      </c>
      <c r="B81" s="210" t="s">
        <v>565</v>
      </c>
      <c r="C81" s="313"/>
      <c r="D81" s="313"/>
      <c r="E81" s="313"/>
      <c r="F81" s="313"/>
    </row>
    <row r="82" spans="1:6" ht="15">
      <c r="A82" s="215">
        <v>14</v>
      </c>
      <c r="B82" s="210" t="s">
        <v>597</v>
      </c>
      <c r="C82" s="313"/>
      <c r="D82" s="313"/>
      <c r="E82" s="313"/>
      <c r="F82" s="313"/>
    </row>
    <row r="83" spans="1:6" ht="15">
      <c r="A83" s="215">
        <v>15</v>
      </c>
      <c r="B83" s="210" t="s">
        <v>598</v>
      </c>
      <c r="C83" s="313"/>
      <c r="D83" s="313"/>
      <c r="E83" s="313"/>
      <c r="F83" s="313"/>
    </row>
    <row r="84" spans="1:6" ht="15">
      <c r="A84" s="218">
        <v>16</v>
      </c>
      <c r="B84" s="210" t="s">
        <v>599</v>
      </c>
      <c r="C84" s="313"/>
      <c r="D84" s="313"/>
      <c r="E84" s="313"/>
      <c r="F84" s="313"/>
    </row>
    <row r="85" spans="1:6" ht="15">
      <c r="A85" s="218">
        <v>17</v>
      </c>
      <c r="B85" s="210" t="s">
        <v>600</v>
      </c>
      <c r="C85" s="313"/>
      <c r="D85" s="313"/>
      <c r="E85" s="313"/>
      <c r="F85" s="313"/>
    </row>
    <row r="86" spans="1:6" ht="15">
      <c r="A86" s="218">
        <v>18</v>
      </c>
      <c r="B86" s="210" t="s">
        <v>601</v>
      </c>
      <c r="C86" s="313"/>
      <c r="D86" s="313"/>
      <c r="E86" s="313"/>
      <c r="F86" s="313"/>
    </row>
    <row r="87" spans="1:6" ht="15">
      <c r="A87" s="218">
        <v>19</v>
      </c>
      <c r="B87" s="219" t="s">
        <v>602</v>
      </c>
      <c r="C87" s="313"/>
      <c r="D87" s="313"/>
      <c r="E87" s="313"/>
      <c r="F87" s="313"/>
    </row>
    <row r="88" spans="1:6" ht="15">
      <c r="A88" s="218">
        <v>20</v>
      </c>
      <c r="B88" s="220" t="s">
        <v>603</v>
      </c>
      <c r="C88" s="313"/>
      <c r="D88" s="313"/>
      <c r="E88" s="313"/>
      <c r="F88" s="313"/>
    </row>
    <row r="89" spans="1:6" ht="15">
      <c r="A89" s="218">
        <v>21</v>
      </c>
      <c r="B89" s="220" t="s">
        <v>604</v>
      </c>
      <c r="C89" s="313"/>
      <c r="D89" s="313"/>
      <c r="E89" s="313"/>
      <c r="F89" s="313"/>
    </row>
    <row r="90" spans="1:6" ht="15">
      <c r="A90" s="218">
        <v>22</v>
      </c>
      <c r="B90" s="220" t="s">
        <v>32</v>
      </c>
      <c r="C90" s="313"/>
      <c r="D90" s="313"/>
      <c r="E90" s="313"/>
      <c r="F90" s="313"/>
    </row>
    <row r="91" spans="1:6">
      <c r="A91" s="936"/>
      <c r="B91" s="936" t="s">
        <v>108</v>
      </c>
      <c r="C91" s="939"/>
      <c r="D91" s="939"/>
      <c r="E91" s="939"/>
      <c r="F91" s="939"/>
    </row>
    <row r="92" spans="1:6" ht="15">
      <c r="A92" s="218"/>
      <c r="B92" s="219"/>
      <c r="C92" s="323"/>
      <c r="D92" s="323"/>
      <c r="E92" s="323"/>
      <c r="F92" s="324"/>
    </row>
    <row r="93" spans="1:6">
      <c r="A93" s="936"/>
      <c r="B93" s="936" t="s">
        <v>605</v>
      </c>
      <c r="C93" s="322"/>
      <c r="D93" s="322"/>
      <c r="E93" s="322"/>
      <c r="F93" s="322"/>
    </row>
    <row r="94" spans="1:6">
      <c r="A94" s="218"/>
      <c r="B94" s="219"/>
      <c r="C94" s="280"/>
      <c r="D94" s="280"/>
      <c r="E94" s="280"/>
      <c r="F94" s="280"/>
    </row>
    <row r="95" spans="1:6">
      <c r="A95" s="218"/>
      <c r="B95" s="219"/>
      <c r="C95" s="280"/>
      <c r="D95" s="280"/>
      <c r="E95" s="280"/>
      <c r="F95" s="280"/>
    </row>
    <row r="96" spans="1:6" ht="15">
      <c r="A96" s="1475" t="s">
        <v>606</v>
      </c>
      <c r="B96" s="1475"/>
      <c r="C96" s="1475"/>
      <c r="D96" s="1475"/>
      <c r="E96" s="1475"/>
      <c r="F96" s="1475"/>
    </row>
    <row r="97" spans="1:7" ht="16.5" customHeight="1">
      <c r="A97" s="1478" t="s">
        <v>607</v>
      </c>
      <c r="B97" s="1478"/>
      <c r="C97" s="1478"/>
      <c r="D97" s="1478"/>
      <c r="E97" s="1478"/>
      <c r="F97" s="1478"/>
      <c r="G97" s="222"/>
    </row>
    <row r="98" spans="1:7">
      <c r="A98" s="1475" t="s">
        <v>608</v>
      </c>
      <c r="B98" s="1475"/>
      <c r="C98" s="1475"/>
      <c r="D98" s="1475"/>
      <c r="E98" s="1475"/>
      <c r="F98" s="1475"/>
    </row>
    <row r="99" spans="1:7" ht="15">
      <c r="A99" s="1475" t="s">
        <v>609</v>
      </c>
      <c r="B99" s="1475"/>
      <c r="C99" s="1475"/>
      <c r="D99" s="1475"/>
      <c r="E99" s="1475"/>
      <c r="F99" s="1475"/>
    </row>
    <row r="100" spans="1:7">
      <c r="A100" s="1475" t="s">
        <v>610</v>
      </c>
      <c r="B100" s="1475"/>
      <c r="C100" s="1475"/>
      <c r="D100" s="1475"/>
      <c r="E100" s="1475"/>
      <c r="F100" s="1475"/>
    </row>
    <row r="101" spans="1:7">
      <c r="A101" s="218"/>
      <c r="B101" s="219"/>
      <c r="C101" s="280"/>
      <c r="D101" s="280"/>
      <c r="E101" s="280"/>
      <c r="F101" s="280"/>
    </row>
    <row r="102" spans="1:7">
      <c r="F102" s="278"/>
    </row>
    <row r="103" spans="1:7" ht="36.75" customHeight="1">
      <c r="A103" s="1476" t="s">
        <v>544</v>
      </c>
      <c r="B103" s="1476" t="s">
        <v>545</v>
      </c>
      <c r="C103" s="943" t="str">
        <f t="shared" ref="C103:F104" si="2">C55</f>
        <v>TURNOVER</v>
      </c>
      <c r="D103" s="944" t="str">
        <f t="shared" si="2"/>
        <v>OTHER OPERATING REVENUE</v>
      </c>
      <c r="E103" s="944" t="str">
        <f t="shared" si="2"/>
        <v>REVENUE FROM OPERATIONS     (NOTE- 25)</v>
      </c>
      <c r="F103" s="944" t="str">
        <f t="shared" si="2"/>
        <v>TRADING PROFIT</v>
      </c>
    </row>
    <row r="104" spans="1:7">
      <c r="A104" s="1476"/>
      <c r="B104" s="1477"/>
      <c r="C104" s="943" t="str">
        <f t="shared" si="2"/>
        <v>(1)</v>
      </c>
      <c r="D104" s="944" t="str">
        <f t="shared" si="2"/>
        <v>(2)</v>
      </c>
      <c r="E104" s="944" t="str">
        <f t="shared" si="2"/>
        <v>(3) =(1)+(2)</v>
      </c>
      <c r="F104" s="944" t="str">
        <f t="shared" si="2"/>
        <v>(4)</v>
      </c>
    </row>
    <row r="105" spans="1:7" ht="15">
      <c r="A105" s="213" t="s">
        <v>611</v>
      </c>
      <c r="B105" s="214" t="s">
        <v>612</v>
      </c>
      <c r="C105" s="942"/>
      <c r="D105" s="942"/>
      <c r="E105" s="942"/>
      <c r="F105" s="942"/>
    </row>
    <row r="106" spans="1:7" ht="15">
      <c r="A106" s="215"/>
      <c r="C106" s="313"/>
      <c r="D106" s="313"/>
      <c r="E106" s="313"/>
      <c r="F106" s="313"/>
    </row>
    <row r="107" spans="1:7" ht="15">
      <c r="A107" s="215" t="s">
        <v>549</v>
      </c>
      <c r="B107" s="216" t="s">
        <v>550</v>
      </c>
      <c r="C107" s="313"/>
      <c r="D107" s="313"/>
      <c r="E107" s="313"/>
      <c r="F107" s="313"/>
    </row>
    <row r="108" spans="1:7" ht="15">
      <c r="A108" s="215">
        <v>1</v>
      </c>
      <c r="C108" s="313"/>
      <c r="D108" s="313"/>
      <c r="E108" s="313"/>
      <c r="F108" s="313"/>
    </row>
    <row r="109" spans="1:7" ht="15">
      <c r="A109" s="215">
        <v>2</v>
      </c>
      <c r="C109" s="313"/>
      <c r="D109" s="313"/>
      <c r="E109" s="313"/>
      <c r="F109" s="313"/>
    </row>
    <row r="110" spans="1:7" ht="15">
      <c r="A110" s="215"/>
      <c r="C110" s="313"/>
      <c r="D110" s="313"/>
      <c r="E110" s="313"/>
      <c r="F110" s="313"/>
    </row>
    <row r="111" spans="1:7" ht="15">
      <c r="A111" s="215"/>
      <c r="C111" s="313"/>
      <c r="D111" s="313"/>
      <c r="E111" s="313"/>
      <c r="F111" s="313"/>
    </row>
    <row r="112" spans="1:7" ht="15">
      <c r="A112" s="935"/>
      <c r="B112" s="945" t="s">
        <v>108</v>
      </c>
      <c r="C112" s="937"/>
      <c r="D112" s="937"/>
      <c r="E112" s="937"/>
      <c r="F112" s="937"/>
    </row>
    <row r="113" spans="1:6" ht="15">
      <c r="A113" s="218"/>
      <c r="B113" s="220"/>
      <c r="C113" s="313"/>
      <c r="D113" s="313"/>
      <c r="E113" s="313"/>
      <c r="F113" s="313"/>
    </row>
    <row r="114" spans="1:6" ht="15">
      <c r="A114" s="218"/>
      <c r="B114" s="220"/>
      <c r="C114" s="313"/>
      <c r="D114" s="313"/>
      <c r="E114" s="313"/>
      <c r="F114" s="313"/>
    </row>
    <row r="115" spans="1:6" ht="15">
      <c r="A115" s="215" t="s">
        <v>551</v>
      </c>
      <c r="B115" s="216" t="s">
        <v>552</v>
      </c>
      <c r="C115" s="313"/>
      <c r="D115" s="313"/>
      <c r="E115" s="313"/>
      <c r="F115" s="313"/>
    </row>
    <row r="116" spans="1:6" ht="15">
      <c r="A116" s="215">
        <v>1</v>
      </c>
      <c r="B116" s="224" t="s">
        <v>613</v>
      </c>
      <c r="C116" s="313"/>
      <c r="D116" s="313"/>
      <c r="E116" s="313"/>
      <c r="F116" s="313"/>
    </row>
    <row r="117" spans="1:6" ht="15">
      <c r="A117" s="215">
        <v>2</v>
      </c>
      <c r="B117" s="224" t="s">
        <v>614</v>
      </c>
      <c r="C117" s="313"/>
      <c r="D117" s="313"/>
      <c r="E117" s="313"/>
      <c r="F117" s="313"/>
    </row>
    <row r="118" spans="1:6" ht="15">
      <c r="A118" s="215">
        <v>4</v>
      </c>
      <c r="B118" s="224" t="s">
        <v>615</v>
      </c>
      <c r="C118" s="313"/>
      <c r="D118" s="313"/>
      <c r="E118" s="313"/>
      <c r="F118" s="313"/>
    </row>
    <row r="119" spans="1:6" ht="15">
      <c r="A119" s="215">
        <v>5</v>
      </c>
      <c r="B119" s="210" t="s">
        <v>589</v>
      </c>
      <c r="C119" s="313"/>
      <c r="D119" s="313"/>
      <c r="E119" s="313"/>
      <c r="F119" s="313"/>
    </row>
    <row r="120" spans="1:6" ht="15">
      <c r="A120" s="215">
        <v>6</v>
      </c>
      <c r="B120" s="210" t="s">
        <v>590</v>
      </c>
      <c r="C120" s="313"/>
      <c r="D120" s="313"/>
      <c r="E120" s="313"/>
      <c r="F120" s="313"/>
    </row>
    <row r="121" spans="1:6" ht="15">
      <c r="A121" s="215">
        <v>7</v>
      </c>
      <c r="B121" s="210" t="s">
        <v>587</v>
      </c>
      <c r="C121" s="313"/>
      <c r="D121" s="313"/>
      <c r="E121" s="313"/>
      <c r="F121" s="313"/>
    </row>
    <row r="122" spans="1:6" ht="15">
      <c r="A122" s="215">
        <v>8</v>
      </c>
      <c r="B122" s="210" t="s">
        <v>583</v>
      </c>
      <c r="C122" s="313"/>
      <c r="D122" s="313"/>
      <c r="E122" s="313"/>
      <c r="F122" s="313"/>
    </row>
    <row r="123" spans="1:6" ht="15">
      <c r="A123" s="215">
        <v>9</v>
      </c>
      <c r="B123" s="210" t="s">
        <v>616</v>
      </c>
      <c r="C123" s="313"/>
      <c r="D123" s="313"/>
      <c r="E123" s="313"/>
      <c r="F123" s="313"/>
    </row>
    <row r="124" spans="1:6" ht="15">
      <c r="A124" s="215">
        <v>10</v>
      </c>
      <c r="B124" s="210" t="s">
        <v>617</v>
      </c>
      <c r="C124" s="313"/>
      <c r="D124" s="313"/>
      <c r="E124" s="313"/>
      <c r="F124" s="313"/>
    </row>
    <row r="125" spans="1:6" ht="15">
      <c r="A125" s="215">
        <v>11</v>
      </c>
      <c r="B125" s="210" t="s">
        <v>618</v>
      </c>
      <c r="C125" s="313"/>
      <c r="D125" s="313"/>
      <c r="E125" s="313"/>
      <c r="F125" s="313"/>
    </row>
    <row r="126" spans="1:6" ht="15">
      <c r="A126" s="215">
        <v>12</v>
      </c>
      <c r="B126" s="210" t="s">
        <v>559</v>
      </c>
      <c r="C126" s="313"/>
      <c r="D126" s="313"/>
      <c r="E126" s="313"/>
      <c r="F126" s="313"/>
    </row>
    <row r="127" spans="1:6" ht="15">
      <c r="A127" s="215">
        <v>13</v>
      </c>
      <c r="B127" s="210" t="s">
        <v>560</v>
      </c>
      <c r="C127" s="313"/>
      <c r="D127" s="313"/>
      <c r="E127" s="313"/>
      <c r="F127" s="313"/>
    </row>
    <row r="128" spans="1:6" ht="15">
      <c r="A128" s="215">
        <v>14</v>
      </c>
      <c r="B128" s="210" t="s">
        <v>596</v>
      </c>
      <c r="C128" s="313"/>
      <c r="D128" s="313"/>
      <c r="E128" s="313"/>
      <c r="F128" s="313"/>
    </row>
    <row r="129" spans="1:6" ht="15">
      <c r="A129" s="215">
        <v>15</v>
      </c>
      <c r="B129" s="210" t="s">
        <v>619</v>
      </c>
      <c r="C129" s="313"/>
      <c r="D129" s="313"/>
      <c r="E129" s="313"/>
      <c r="F129" s="313"/>
    </row>
    <row r="130" spans="1:6" ht="15">
      <c r="A130" s="215">
        <v>16</v>
      </c>
      <c r="B130" s="210" t="s">
        <v>601</v>
      </c>
      <c r="C130" s="313"/>
      <c r="D130" s="313"/>
      <c r="E130" s="313"/>
      <c r="F130" s="313"/>
    </row>
    <row r="131" spans="1:6" ht="15">
      <c r="A131" s="215">
        <v>17</v>
      </c>
      <c r="B131" s="210" t="s">
        <v>620</v>
      </c>
      <c r="C131" s="313"/>
      <c r="D131" s="313"/>
      <c r="E131" s="313"/>
      <c r="F131" s="313"/>
    </row>
    <row r="132" spans="1:6" ht="15">
      <c r="A132" s="218">
        <v>18</v>
      </c>
      <c r="B132" s="224" t="s">
        <v>621</v>
      </c>
      <c r="C132" s="313"/>
      <c r="D132" s="313"/>
      <c r="E132" s="313"/>
      <c r="F132" s="313"/>
    </row>
    <row r="133" spans="1:6" ht="15">
      <c r="A133" s="218">
        <v>19</v>
      </c>
      <c r="B133" s="224" t="s">
        <v>32</v>
      </c>
      <c r="C133" s="313"/>
      <c r="D133" s="313"/>
      <c r="E133" s="313"/>
      <c r="F133" s="313"/>
    </row>
    <row r="134" spans="1:6" ht="15">
      <c r="A134" s="935"/>
      <c r="B134" s="945" t="s">
        <v>108</v>
      </c>
      <c r="C134" s="937"/>
      <c r="D134" s="937"/>
      <c r="E134" s="937"/>
      <c r="F134" s="937"/>
    </row>
    <row r="135" spans="1:6" ht="15">
      <c r="A135" s="218"/>
      <c r="C135" s="313"/>
      <c r="D135" s="313"/>
      <c r="E135" s="313"/>
      <c r="F135" s="313"/>
    </row>
    <row r="136" spans="1:6">
      <c r="A136" s="938"/>
      <c r="B136" s="945" t="s">
        <v>622</v>
      </c>
      <c r="C136" s="939"/>
      <c r="D136" s="939"/>
      <c r="E136" s="939"/>
      <c r="F136" s="939"/>
    </row>
    <row r="137" spans="1:6" ht="15">
      <c r="A137" s="218"/>
      <c r="B137" s="214"/>
      <c r="C137" s="942"/>
      <c r="D137" s="942"/>
      <c r="E137" s="942"/>
      <c r="F137" s="942"/>
    </row>
    <row r="138" spans="1:6">
      <c r="A138" s="938"/>
      <c r="B138" s="946" t="s">
        <v>623</v>
      </c>
      <c r="C138" s="939"/>
      <c r="D138" s="939"/>
      <c r="E138" s="939"/>
      <c r="F138" s="939"/>
    </row>
    <row r="140" spans="1:6">
      <c r="B140" s="210"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75" t="s">
        <v>608</v>
      </c>
      <c r="B143" s="1475"/>
      <c r="C143" s="1475"/>
      <c r="D143" s="1475"/>
      <c r="E143" s="1475"/>
      <c r="F143" s="1475"/>
    </row>
    <row r="144" spans="1:6" ht="15">
      <c r="A144" s="1475" t="s">
        <v>609</v>
      </c>
      <c r="B144" s="1475"/>
      <c r="C144" s="1475"/>
      <c r="D144" s="1475"/>
      <c r="E144" s="1475"/>
      <c r="F144" s="1475"/>
    </row>
    <row r="145" spans="1:6" ht="15">
      <c r="A145" s="1475" t="s">
        <v>626</v>
      </c>
      <c r="B145" s="1475"/>
      <c r="C145" s="1475"/>
      <c r="D145" s="1475"/>
      <c r="E145" s="1475"/>
      <c r="F145" s="1475"/>
    </row>
    <row r="146" spans="1:6">
      <c r="A146" s="226" t="s">
        <v>580</v>
      </c>
      <c r="B146" s="226"/>
      <c r="C146" s="281"/>
      <c r="D146" s="281"/>
      <c r="E146" s="281"/>
      <c r="F146" s="281"/>
    </row>
    <row r="147" spans="1:6">
      <c r="A147" s="1475" t="s">
        <v>627</v>
      </c>
      <c r="B147" s="1475"/>
      <c r="C147" s="1475"/>
      <c r="D147" s="1475"/>
      <c r="E147" s="1475"/>
      <c r="F147" s="1475"/>
    </row>
    <row r="148" spans="1:6">
      <c r="A148" s="1475" t="s">
        <v>670</v>
      </c>
      <c r="B148" s="1475"/>
      <c r="C148" s="1475"/>
      <c r="D148" s="1475"/>
      <c r="E148" s="1475"/>
      <c r="F148" s="1475"/>
    </row>
    <row r="149" spans="1:6">
      <c r="A149" s="215"/>
    </row>
    <row r="150" spans="1:6">
      <c r="A150" s="215"/>
    </row>
    <row r="151" spans="1:6">
      <c r="A151" s="215"/>
    </row>
    <row r="152" spans="1:6">
      <c r="A152" s="215"/>
    </row>
    <row r="153" spans="1:6" ht="15.75">
      <c r="A153" s="220" t="s">
        <v>628</v>
      </c>
      <c r="C153" s="281" t="s">
        <v>458</v>
      </c>
      <c r="D153" s="281"/>
      <c r="E153" s="344" t="s">
        <v>869</v>
      </c>
      <c r="F153" s="281"/>
    </row>
  </sheetData>
  <mergeCells count="22">
    <mergeCell ref="A97:F97"/>
    <mergeCell ref="A1:F1"/>
    <mergeCell ref="A2:F2"/>
    <mergeCell ref="A3:F3"/>
    <mergeCell ref="A4:F4"/>
    <mergeCell ref="A5:F5"/>
    <mergeCell ref="A6:F6"/>
    <mergeCell ref="A7:A8"/>
    <mergeCell ref="B7:B8"/>
    <mergeCell ref="A55:A56"/>
    <mergeCell ref="B55:B56"/>
    <mergeCell ref="A96:F96"/>
    <mergeCell ref="A144:F144"/>
    <mergeCell ref="A145:F145"/>
    <mergeCell ref="A147:F147"/>
    <mergeCell ref="A148:F148"/>
    <mergeCell ref="A98:F98"/>
    <mergeCell ref="A99:F99"/>
    <mergeCell ref="A100:F100"/>
    <mergeCell ref="A103:A104"/>
    <mergeCell ref="B103:B104"/>
    <mergeCell ref="A143:F143"/>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sheetPr>
    <pageSetUpPr fitToPage="1"/>
  </sheetPr>
  <dimension ref="A1:L72"/>
  <sheetViews>
    <sheetView view="pageBreakPreview" topLeftCell="A48" zoomScaleSheetLayoutView="100" workbookViewId="0">
      <selection activeCell="A67" sqref="A67"/>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569" t="s">
        <v>1594</v>
      </c>
      <c r="B1" s="1569"/>
      <c r="C1" s="1569"/>
      <c r="D1" s="1569"/>
      <c r="E1" s="1569"/>
      <c r="F1" s="1569"/>
      <c r="G1" s="1569"/>
      <c r="H1" s="1569"/>
      <c r="I1" s="1569"/>
      <c r="J1" s="1570"/>
    </row>
    <row r="2" spans="1:11" ht="15.75">
      <c r="A2" s="1569" t="s">
        <v>1842</v>
      </c>
      <c r="B2" s="1569"/>
      <c r="C2" s="1569"/>
      <c r="D2" s="1569"/>
      <c r="E2" s="1569"/>
      <c r="F2" s="1569"/>
      <c r="G2" s="1569"/>
      <c r="H2" s="1569"/>
      <c r="I2" s="1569"/>
      <c r="J2" s="1570"/>
    </row>
    <row r="3" spans="1:11" ht="15" customHeight="1">
      <c r="A3" s="1571" t="s">
        <v>1595</v>
      </c>
      <c r="B3" s="1571"/>
      <c r="C3" s="1571"/>
      <c r="D3" s="1571"/>
      <c r="E3" s="1571"/>
      <c r="F3" s="1571"/>
      <c r="G3" s="1571"/>
      <c r="H3" s="1571"/>
      <c r="I3" s="1571"/>
      <c r="J3" s="1571"/>
    </row>
    <row r="4" spans="1:11" ht="15" customHeight="1">
      <c r="A4" s="1572" t="s">
        <v>1596</v>
      </c>
      <c r="B4" s="1572"/>
      <c r="C4" s="1572"/>
      <c r="D4" s="1572"/>
      <c r="E4" s="1572"/>
      <c r="F4" s="1572"/>
      <c r="G4" s="1572"/>
      <c r="H4" s="1572"/>
      <c r="I4" s="1572"/>
      <c r="J4" s="1572"/>
    </row>
    <row r="5" spans="1:11" ht="17.25" customHeight="1">
      <c r="A5" s="1571" t="s">
        <v>1305</v>
      </c>
      <c r="B5" s="1571"/>
      <c r="C5" s="1571"/>
      <c r="D5" s="1571"/>
      <c r="E5" s="1571"/>
      <c r="F5" s="1571"/>
      <c r="G5" s="1571"/>
      <c r="H5" s="1571"/>
      <c r="I5" s="1571"/>
      <c r="J5" s="1573"/>
      <c r="K5" s="947"/>
    </row>
    <row r="6" spans="1:11" ht="15" customHeight="1">
      <c r="A6" s="1568" t="s">
        <v>1843</v>
      </c>
      <c r="B6" s="1568"/>
      <c r="C6" s="1568"/>
      <c r="D6" s="1568"/>
      <c r="E6" s="1568"/>
      <c r="F6" s="1568"/>
      <c r="G6" s="1568"/>
      <c r="H6" s="1568"/>
      <c r="I6" s="1568"/>
      <c r="J6" s="1568"/>
      <c r="K6" s="219"/>
    </row>
    <row r="7" spans="1:11" ht="12.75" customHeight="1">
      <c r="A7" s="1554" t="s">
        <v>544</v>
      </c>
      <c r="B7" s="1557" t="s">
        <v>1597</v>
      </c>
      <c r="C7" s="1559" t="s">
        <v>629</v>
      </c>
      <c r="D7" s="1557" t="s">
        <v>1598</v>
      </c>
      <c r="E7" s="948" t="s">
        <v>1599</v>
      </c>
      <c r="F7" s="949" t="s">
        <v>1600</v>
      </c>
      <c r="G7" s="1554" t="s">
        <v>1437</v>
      </c>
      <c r="H7" s="1557" t="s">
        <v>1601</v>
      </c>
      <c r="I7" s="1559" t="s">
        <v>1602</v>
      </c>
      <c r="J7" s="1564" t="s">
        <v>1603</v>
      </c>
      <c r="K7" s="950"/>
    </row>
    <row r="8" spans="1:11" ht="12.75" customHeight="1">
      <c r="A8" s="1555"/>
      <c r="B8" s="1558"/>
      <c r="C8" s="1560"/>
      <c r="D8" s="1558"/>
      <c r="E8" s="1565" t="s">
        <v>1604</v>
      </c>
      <c r="F8" s="1566" t="s">
        <v>1604</v>
      </c>
      <c r="G8" s="1562"/>
      <c r="H8" s="1558"/>
      <c r="I8" s="1562"/>
      <c r="J8" s="1564"/>
      <c r="K8" s="950"/>
    </row>
    <row r="9" spans="1:11" ht="12.75" customHeight="1">
      <c r="A9" s="1555"/>
      <c r="B9" s="1558"/>
      <c r="C9" s="1560"/>
      <c r="D9" s="1558"/>
      <c r="E9" s="1565"/>
      <c r="F9" s="1566"/>
      <c r="G9" s="1562"/>
      <c r="H9" s="1558"/>
      <c r="I9" s="1562"/>
      <c r="J9" s="1564"/>
      <c r="K9" s="950"/>
    </row>
    <row r="10" spans="1:11" ht="66.75" customHeight="1">
      <c r="A10" s="1556"/>
      <c r="B10" s="1492"/>
      <c r="C10" s="1561"/>
      <c r="D10" s="1492"/>
      <c r="E10" s="1565"/>
      <c r="F10" s="1566"/>
      <c r="G10" s="1563"/>
      <c r="H10" s="1492"/>
      <c r="I10" s="1563"/>
      <c r="J10" s="1564"/>
      <c r="K10" s="950"/>
    </row>
    <row r="11" spans="1:11" ht="15">
      <c r="A11" s="951"/>
      <c r="B11" s="952"/>
      <c r="C11" s="953"/>
      <c r="D11" s="952"/>
      <c r="E11" s="954"/>
      <c r="F11" s="955"/>
      <c r="G11" s="953"/>
      <c r="H11" s="952"/>
      <c r="I11" s="953"/>
      <c r="J11" s="952"/>
    </row>
    <row r="12" spans="1:11" ht="15">
      <c r="A12" s="956"/>
      <c r="B12" s="957"/>
      <c r="C12" s="219"/>
      <c r="D12" s="957"/>
      <c r="E12" s="958"/>
      <c r="F12" s="959"/>
      <c r="G12" s="219"/>
      <c r="H12" s="957"/>
      <c r="I12" s="219"/>
      <c r="J12" s="957"/>
    </row>
    <row r="13" spans="1:11" ht="15">
      <c r="A13" s="956"/>
      <c r="B13" s="957"/>
      <c r="C13" s="219"/>
      <c r="D13" s="957"/>
      <c r="E13" s="958"/>
      <c r="F13" s="959"/>
      <c r="G13" s="219"/>
      <c r="H13" s="957"/>
      <c r="I13" s="219"/>
      <c r="J13" s="957"/>
    </row>
    <row r="14" spans="1:11" ht="15">
      <c r="A14" s="956"/>
      <c r="B14" s="957"/>
      <c r="C14" s="219"/>
      <c r="D14" s="957"/>
      <c r="E14" s="958"/>
      <c r="F14" s="959"/>
      <c r="G14" s="219"/>
      <c r="H14" s="957"/>
      <c r="I14" s="219"/>
      <c r="J14" s="957"/>
    </row>
    <row r="15" spans="1:11" ht="15">
      <c r="A15" s="956"/>
      <c r="B15" s="957"/>
      <c r="C15" s="219"/>
      <c r="D15" s="957"/>
      <c r="E15" s="958"/>
      <c r="F15" s="959"/>
      <c r="G15" s="219"/>
      <c r="H15" s="957"/>
      <c r="I15" s="219"/>
      <c r="J15" s="957"/>
    </row>
    <row r="16" spans="1:11" ht="15">
      <c r="A16" s="956"/>
      <c r="B16" s="957"/>
      <c r="C16" s="219"/>
      <c r="D16" s="957"/>
      <c r="E16" s="958"/>
      <c r="F16" s="959"/>
      <c r="G16" s="219"/>
      <c r="H16" s="957"/>
      <c r="I16" s="219"/>
      <c r="J16" s="957"/>
    </row>
    <row r="17" spans="1:10" ht="15">
      <c r="A17" s="956"/>
      <c r="B17" s="957"/>
      <c r="C17" s="219"/>
      <c r="D17" s="957"/>
      <c r="E17" s="958"/>
      <c r="F17" s="959"/>
      <c r="G17" s="219"/>
      <c r="H17" s="957"/>
      <c r="I17" s="219"/>
      <c r="J17" s="957"/>
    </row>
    <row r="18" spans="1:10" ht="15">
      <c r="A18" s="956"/>
      <c r="B18" s="957"/>
      <c r="C18" s="219"/>
      <c r="D18" s="957"/>
      <c r="E18" s="958"/>
      <c r="F18" s="959"/>
      <c r="G18" s="219"/>
      <c r="H18" s="957"/>
      <c r="I18" s="219"/>
      <c r="J18" s="957"/>
    </row>
    <row r="19" spans="1:10" ht="15">
      <c r="A19" s="956"/>
      <c r="B19" s="957"/>
      <c r="C19" s="219"/>
      <c r="D19" s="957"/>
      <c r="E19" s="958"/>
      <c r="F19" s="959"/>
      <c r="G19" s="219"/>
      <c r="H19" s="957"/>
      <c r="I19" s="219"/>
      <c r="J19" s="957"/>
    </row>
    <row r="20" spans="1:10" ht="15">
      <c r="A20" s="956"/>
      <c r="B20" s="960"/>
      <c r="C20" s="219"/>
      <c r="D20" s="957"/>
      <c r="E20" s="958"/>
      <c r="F20" s="959"/>
      <c r="G20" s="219"/>
      <c r="H20" s="957"/>
      <c r="I20" s="219"/>
      <c r="J20" s="957"/>
    </row>
    <row r="21" spans="1:10" ht="15">
      <c r="A21" s="961"/>
      <c r="B21" s="962" t="s">
        <v>17</v>
      </c>
      <c r="C21" s="963"/>
      <c r="D21" s="963"/>
      <c r="E21" s="964"/>
      <c r="F21" s="965"/>
      <c r="G21" s="938"/>
      <c r="H21" s="963"/>
      <c r="I21" s="938"/>
      <c r="J21" s="963"/>
    </row>
    <row r="22" spans="1:10">
      <c r="A22" s="1567"/>
      <c r="B22" s="1567"/>
      <c r="C22" s="1567"/>
      <c r="D22" s="1567"/>
      <c r="E22" s="1567"/>
      <c r="F22" s="1567"/>
      <c r="G22" s="1567"/>
      <c r="H22" s="1567"/>
      <c r="I22" s="1567"/>
      <c r="J22" s="1567"/>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553" t="s">
        <v>1844</v>
      </c>
      <c r="B25" s="1553"/>
      <c r="C25" s="1553"/>
      <c r="D25" s="1553"/>
      <c r="E25" s="1553"/>
      <c r="F25" s="1553"/>
      <c r="G25" s="1553"/>
      <c r="H25" s="1553"/>
      <c r="I25" s="1553"/>
      <c r="J25" s="1553"/>
    </row>
    <row r="26" spans="1:10">
      <c r="A26" s="966" t="s">
        <v>544</v>
      </c>
      <c r="B26" s="1539" t="s">
        <v>1605</v>
      </c>
      <c r="C26" s="1540"/>
      <c r="D26" s="1540"/>
      <c r="E26" s="1541"/>
      <c r="F26" s="1542" t="s">
        <v>1606</v>
      </c>
      <c r="G26" s="1543"/>
      <c r="H26" s="1542" t="s">
        <v>1607</v>
      </c>
      <c r="I26" s="1544"/>
      <c r="J26" s="1545"/>
    </row>
    <row r="27" spans="1:10" ht="12.75" customHeight="1">
      <c r="A27" s="967"/>
      <c r="B27" s="1546"/>
      <c r="C27" s="1547"/>
      <c r="D27" s="1547"/>
      <c r="E27" s="1548"/>
      <c r="F27" s="1549"/>
      <c r="G27" s="1550"/>
      <c r="H27" s="1549"/>
      <c r="I27" s="1551"/>
      <c r="J27" s="1552"/>
    </row>
    <row r="28" spans="1:10" ht="12.75" customHeight="1">
      <c r="A28" s="967"/>
      <c r="B28" s="1515"/>
      <c r="C28" s="1516"/>
      <c r="D28" s="1516"/>
      <c r="E28" s="1517"/>
      <c r="F28" s="1518"/>
      <c r="G28" s="1519"/>
      <c r="H28" s="1518"/>
      <c r="I28" s="1520"/>
      <c r="J28" s="1521"/>
    </row>
    <row r="29" spans="1:10" ht="12.75" customHeight="1">
      <c r="A29" s="967"/>
      <c r="B29" s="1522"/>
      <c r="C29" s="1523"/>
      <c r="D29" s="1523"/>
      <c r="E29" s="1524"/>
      <c r="F29" s="1525"/>
      <c r="G29" s="1526"/>
      <c r="H29" s="1525"/>
      <c r="I29" s="1527"/>
      <c r="J29" s="1528"/>
    </row>
    <row r="30" spans="1:10" ht="13.5" thickBot="1">
      <c r="A30" s="968"/>
      <c r="B30" s="1529" t="s">
        <v>196</v>
      </c>
      <c r="C30" s="1530"/>
      <c r="D30" s="1530"/>
      <c r="E30" s="1531"/>
      <c r="F30" s="1532"/>
      <c r="G30" s="1533"/>
      <c r="H30" s="1534"/>
      <c r="I30" s="1535"/>
      <c r="J30" s="1536"/>
    </row>
    <row r="31" spans="1:10">
      <c r="A31" s="1537"/>
      <c r="B31" s="1537"/>
      <c r="C31" s="1537"/>
      <c r="D31" s="1537"/>
      <c r="E31" s="1537"/>
      <c r="F31" s="1537"/>
      <c r="G31" s="1537"/>
      <c r="H31" s="1537"/>
      <c r="I31" s="1537"/>
      <c r="J31" s="1537"/>
    </row>
    <row r="32" spans="1:10" ht="18" customHeight="1">
      <c r="A32" s="1538" t="s">
        <v>1608</v>
      </c>
      <c r="B32" s="1538"/>
      <c r="C32" s="1538"/>
      <c r="D32" s="1538"/>
      <c r="E32" s="1538"/>
      <c r="F32" s="1538"/>
      <c r="G32" s="1538"/>
      <c r="H32" s="1538"/>
      <c r="I32" s="1538"/>
      <c r="J32" s="1538"/>
    </row>
    <row r="33" spans="1:12" ht="18" customHeight="1">
      <c r="A33" s="969"/>
      <c r="B33" s="969"/>
      <c r="C33" s="969"/>
      <c r="D33" s="969"/>
      <c r="E33" s="969"/>
      <c r="F33" s="969"/>
      <c r="G33" s="969"/>
      <c r="H33" s="969"/>
      <c r="I33" s="969"/>
      <c r="J33" s="969"/>
    </row>
    <row r="34" spans="1:12" ht="18" customHeight="1">
      <c r="A34" s="969"/>
      <c r="B34" s="969"/>
      <c r="C34" s="969"/>
      <c r="D34" s="969"/>
      <c r="E34" s="969"/>
      <c r="F34" s="969"/>
      <c r="G34" s="969"/>
      <c r="H34" s="969"/>
      <c r="I34" s="969"/>
      <c r="J34" s="969"/>
    </row>
    <row r="35" spans="1:12">
      <c r="A35" s="1514"/>
      <c r="B35" s="1514"/>
      <c r="C35" s="1514"/>
      <c r="D35" s="1514"/>
      <c r="E35" s="1514"/>
      <c r="F35" s="1514"/>
      <c r="G35" s="1514"/>
      <c r="H35" s="1514"/>
      <c r="I35" s="1514"/>
      <c r="J35" s="1514"/>
    </row>
    <row r="36" spans="1:12" ht="13.5" thickBot="1">
      <c r="A36" s="1488" t="s">
        <v>1845</v>
      </c>
      <c r="B36" s="1488"/>
      <c r="C36" s="1488"/>
      <c r="D36" s="1488"/>
      <c r="E36" s="1488"/>
      <c r="F36" s="1488"/>
      <c r="G36" s="1488"/>
      <c r="H36" s="1488"/>
      <c r="I36" s="1488"/>
      <c r="J36" s="1488"/>
      <c r="K36" s="219"/>
    </row>
    <row r="37" spans="1:12" ht="13.5" thickBot="1">
      <c r="A37" s="1499" t="s">
        <v>544</v>
      </c>
      <c r="B37" s="1502" t="s">
        <v>1609</v>
      </c>
      <c r="C37" s="1505" t="s">
        <v>1610</v>
      </c>
      <c r="D37" s="1506"/>
      <c r="E37" s="1506"/>
      <c r="F37" s="1507"/>
      <c r="G37" s="1508" t="s">
        <v>1611</v>
      </c>
      <c r="H37" s="1508"/>
      <c r="I37" s="1508"/>
      <c r="J37" s="1509"/>
      <c r="K37" s="219"/>
    </row>
    <row r="38" spans="1:12" ht="15">
      <c r="A38" s="1500"/>
      <c r="B38" s="1503"/>
      <c r="C38" s="1510" t="s">
        <v>1612</v>
      </c>
      <c r="D38" s="1511"/>
      <c r="E38" s="1512" t="s">
        <v>1613</v>
      </c>
      <c r="F38" s="1513"/>
      <c r="G38" s="1511" t="s">
        <v>1612</v>
      </c>
      <c r="H38" s="1511"/>
      <c r="I38" s="1512" t="s">
        <v>1613</v>
      </c>
      <c r="J38" s="1513"/>
      <c r="K38" s="970"/>
      <c r="L38" s="219"/>
    </row>
    <row r="39" spans="1:12" ht="15">
      <c r="A39" s="1501"/>
      <c r="B39" s="1504"/>
      <c r="C39" s="971" t="s">
        <v>1600</v>
      </c>
      <c r="D39" s="972" t="s">
        <v>1599</v>
      </c>
      <c r="E39" s="973" t="s">
        <v>1600</v>
      </c>
      <c r="F39" s="974" t="s">
        <v>1599</v>
      </c>
      <c r="G39" s="972" t="s">
        <v>1600</v>
      </c>
      <c r="H39" s="972" t="s">
        <v>1599</v>
      </c>
      <c r="I39" s="973" t="s">
        <v>1600</v>
      </c>
      <c r="J39" s="974" t="s">
        <v>1599</v>
      </c>
      <c r="K39" s="970"/>
      <c r="L39" s="219"/>
    </row>
    <row r="40" spans="1:12" ht="15">
      <c r="A40" s="975">
        <v>1</v>
      </c>
      <c r="B40" s="976" t="s">
        <v>1614</v>
      </c>
      <c r="C40" s="977"/>
      <c r="D40" s="978"/>
      <c r="E40" s="979"/>
      <c r="F40" s="980"/>
      <c r="G40" s="981"/>
      <c r="H40" s="981"/>
      <c r="I40" s="979"/>
      <c r="J40" s="980"/>
      <c r="K40" s="970"/>
      <c r="L40" s="219"/>
    </row>
    <row r="41" spans="1:12" ht="15">
      <c r="A41" s="982">
        <f>+A40+1</f>
        <v>2</v>
      </c>
      <c r="B41" s="983" t="s">
        <v>1615</v>
      </c>
      <c r="C41" s="977"/>
      <c r="D41" s="978"/>
      <c r="E41" s="979"/>
      <c r="F41" s="980"/>
      <c r="G41" s="981"/>
      <c r="H41" s="981"/>
      <c r="I41" s="979"/>
      <c r="J41" s="980"/>
      <c r="K41" s="970"/>
      <c r="L41" s="219"/>
    </row>
    <row r="42" spans="1:12" ht="15">
      <c r="A42" s="982">
        <f>+A41+1</f>
        <v>3</v>
      </c>
      <c r="B42" s="983" t="s">
        <v>1616</v>
      </c>
      <c r="C42" s="977"/>
      <c r="D42" s="978"/>
      <c r="E42" s="979"/>
      <c r="F42" s="980"/>
      <c r="G42" s="981"/>
      <c r="H42" s="981"/>
      <c r="I42" s="979"/>
      <c r="J42" s="980"/>
      <c r="K42" s="970"/>
      <c r="L42" s="219"/>
    </row>
    <row r="43" spans="1:12" ht="15">
      <c r="A43" s="982">
        <f>+A42+1</f>
        <v>4</v>
      </c>
      <c r="B43" s="983" t="s">
        <v>1617</v>
      </c>
      <c r="C43" s="977"/>
      <c r="D43" s="978"/>
      <c r="E43" s="979"/>
      <c r="F43" s="980"/>
      <c r="G43" s="981"/>
      <c r="H43" s="981"/>
      <c r="I43" s="979"/>
      <c r="J43" s="980"/>
      <c r="K43" s="970"/>
      <c r="L43" s="219"/>
    </row>
    <row r="44" spans="1:12" ht="15.75" thickBot="1">
      <c r="A44" s="984">
        <f>+A43+1</f>
        <v>5</v>
      </c>
      <c r="B44" s="985" t="s">
        <v>1618</v>
      </c>
      <c r="C44" s="986"/>
      <c r="D44" s="987"/>
      <c r="E44" s="988"/>
      <c r="F44" s="989"/>
      <c r="G44" s="990"/>
      <c r="H44" s="990"/>
      <c r="I44" s="988"/>
      <c r="J44" s="989"/>
      <c r="K44" s="970"/>
      <c r="L44" s="219"/>
    </row>
    <row r="45" spans="1:12">
      <c r="A45" s="970"/>
      <c r="B45" s="970"/>
      <c r="C45" s="970"/>
      <c r="D45" s="970"/>
      <c r="E45" s="970"/>
      <c r="F45" s="970"/>
      <c r="G45" s="970"/>
      <c r="H45" s="970"/>
      <c r="I45" s="970"/>
      <c r="J45" s="970"/>
      <c r="K45" s="219"/>
    </row>
    <row r="46" spans="1:12">
      <c r="A46" s="970"/>
      <c r="B46" s="970"/>
      <c r="C46" s="970"/>
      <c r="D46" s="970"/>
      <c r="E46" s="970"/>
      <c r="F46" s="970"/>
      <c r="G46" s="970"/>
      <c r="H46" s="970"/>
      <c r="I46" s="970"/>
      <c r="J46" s="970"/>
      <c r="K46" s="219"/>
    </row>
    <row r="47" spans="1:12">
      <c r="A47" s="970"/>
      <c r="B47" s="970"/>
      <c r="C47" s="970"/>
      <c r="D47" s="970"/>
      <c r="E47" s="970"/>
      <c r="F47" s="970"/>
      <c r="G47" s="970"/>
      <c r="H47" s="970"/>
      <c r="I47" s="970"/>
      <c r="J47" s="970"/>
      <c r="K47" s="219"/>
    </row>
    <row r="48" spans="1:12">
      <c r="A48" s="970"/>
      <c r="B48" s="970"/>
      <c r="C48" s="970"/>
      <c r="D48" s="970"/>
      <c r="E48" s="970"/>
      <c r="F48" s="970"/>
      <c r="G48" s="970"/>
      <c r="H48" s="970"/>
      <c r="I48" s="970"/>
      <c r="J48" s="970"/>
      <c r="K48" s="219"/>
    </row>
    <row r="49" spans="1:11" ht="13.5" thickBot="1">
      <c r="A49" s="1488" t="s">
        <v>1846</v>
      </c>
      <c r="B49" s="1488"/>
      <c r="C49" s="1488"/>
      <c r="D49" s="1488"/>
      <c r="E49" s="1488"/>
      <c r="F49" s="1488"/>
      <c r="G49" s="1488"/>
      <c r="H49" s="1488"/>
      <c r="I49" s="1488"/>
      <c r="J49" s="1488"/>
      <c r="K49" s="219"/>
    </row>
    <row r="50" spans="1:11">
      <c r="A50" s="1489" t="s">
        <v>544</v>
      </c>
      <c r="B50" s="1491" t="s">
        <v>0</v>
      </c>
      <c r="C50" s="1493" t="s">
        <v>1614</v>
      </c>
      <c r="D50" s="1494"/>
      <c r="E50" s="1493" t="s">
        <v>1615</v>
      </c>
      <c r="F50" s="1495"/>
      <c r="G50" s="1496" t="s">
        <v>1617</v>
      </c>
      <c r="H50" s="1497"/>
      <c r="I50" s="1498" t="s">
        <v>1619</v>
      </c>
      <c r="J50" s="1497"/>
    </row>
    <row r="51" spans="1:11">
      <c r="A51" s="1490"/>
      <c r="B51" s="1492"/>
      <c r="C51" s="949" t="s">
        <v>1600</v>
      </c>
      <c r="D51" s="948" t="s">
        <v>1599</v>
      </c>
      <c r="E51" s="949" t="s">
        <v>1600</v>
      </c>
      <c r="F51" s="948" t="s">
        <v>1599</v>
      </c>
      <c r="G51" s="949" t="s">
        <v>1600</v>
      </c>
      <c r="H51" s="948" t="s">
        <v>1599</v>
      </c>
      <c r="I51" s="949" t="s">
        <v>1600</v>
      </c>
      <c r="J51" s="991" t="s">
        <v>1599</v>
      </c>
    </row>
    <row r="52" spans="1:11" ht="26.25">
      <c r="A52" s="992">
        <v>1</v>
      </c>
      <c r="B52" s="993" t="s">
        <v>1620</v>
      </c>
      <c r="C52" s="952"/>
      <c r="D52" s="952"/>
      <c r="E52" s="955"/>
      <c r="F52" s="955"/>
      <c r="G52" s="952"/>
      <c r="H52" s="952"/>
      <c r="I52" s="952"/>
      <c r="J52" s="994"/>
    </row>
    <row r="53" spans="1:11" ht="39">
      <c r="A53" s="995">
        <f>A52+1</f>
        <v>2</v>
      </c>
      <c r="B53" s="996" t="s">
        <v>1621</v>
      </c>
      <c r="C53" s="957"/>
      <c r="D53" s="957"/>
      <c r="E53" s="959"/>
      <c r="F53" s="959"/>
      <c r="G53" s="957"/>
      <c r="H53" s="957"/>
      <c r="I53" s="957"/>
      <c r="J53" s="997"/>
    </row>
    <row r="54" spans="1:11" ht="26.25">
      <c r="A54" s="992">
        <f>A53+1</f>
        <v>3</v>
      </c>
      <c r="B54" s="996" t="s">
        <v>1622</v>
      </c>
      <c r="C54" s="957"/>
      <c r="D54" s="957"/>
      <c r="E54" s="959"/>
      <c r="F54" s="959"/>
      <c r="G54" s="957"/>
      <c r="H54" s="957"/>
      <c r="I54" s="957"/>
      <c r="J54" s="997"/>
    </row>
    <row r="55" spans="1:11" ht="26.25">
      <c r="A55" s="992">
        <f>A54+1</f>
        <v>4</v>
      </c>
      <c r="B55" s="996" t="s">
        <v>1623</v>
      </c>
      <c r="C55" s="957"/>
      <c r="D55" s="957"/>
      <c r="E55" s="959"/>
      <c r="F55" s="959"/>
      <c r="G55" s="957"/>
      <c r="H55" s="957"/>
      <c r="I55" s="957"/>
      <c r="J55" s="997"/>
    </row>
    <row r="56" spans="1:11" ht="27" thickBot="1">
      <c r="A56" s="998">
        <f>A55+1</f>
        <v>5</v>
      </c>
      <c r="B56" s="999" t="s">
        <v>1624</v>
      </c>
      <c r="C56" s="1000"/>
      <c r="D56" s="1000"/>
      <c r="E56" s="1001"/>
      <c r="F56" s="1001"/>
      <c r="G56" s="1000"/>
      <c r="H56" s="1000"/>
      <c r="I56" s="1000"/>
      <c r="J56" s="1002"/>
    </row>
    <row r="57" spans="1:11" ht="15">
      <c r="A57" s="218"/>
      <c r="B57" s="218"/>
      <c r="C57" s="219"/>
      <c r="D57" s="219"/>
      <c r="E57" s="958"/>
      <c r="F57" s="958"/>
      <c r="G57" s="219"/>
      <c r="H57" s="219"/>
      <c r="I57" s="219"/>
      <c r="J57" s="219"/>
    </row>
    <row r="58" spans="1:11">
      <c r="A58" s="1487" t="s">
        <v>1625</v>
      </c>
      <c r="B58" s="1487"/>
      <c r="C58" s="1487"/>
      <c r="D58" s="1487"/>
      <c r="E58" s="1487"/>
      <c r="F58" s="1487"/>
      <c r="G58" s="1487"/>
      <c r="H58" s="1487"/>
      <c r="I58" s="1487"/>
      <c r="J58" s="1487"/>
      <c r="K58" s="1487"/>
    </row>
    <row r="59" spans="1:11">
      <c r="A59" s="970"/>
      <c r="B59" s="970"/>
      <c r="C59" s="970"/>
      <c r="D59" s="970"/>
      <c r="E59" s="970"/>
      <c r="F59" s="970"/>
      <c r="G59" s="970"/>
    </row>
    <row r="60" spans="1:11">
      <c r="A60" s="970"/>
      <c r="B60" s="970"/>
      <c r="C60" s="970"/>
      <c r="D60" s="970"/>
      <c r="E60" s="970"/>
      <c r="F60" s="970"/>
      <c r="G60" s="970"/>
    </row>
    <row r="61" spans="1:11">
      <c r="A61" s="970"/>
      <c r="B61" s="970"/>
      <c r="C61" s="970"/>
      <c r="D61" s="970"/>
      <c r="E61" s="970"/>
      <c r="F61" s="970"/>
      <c r="G61" s="970"/>
    </row>
    <row r="62" spans="1:11">
      <c r="E62" s="1003"/>
      <c r="F62" s="1003"/>
    </row>
    <row r="63" spans="1:11">
      <c r="B63" s="216" t="s">
        <v>628</v>
      </c>
      <c r="E63" s="216" t="s">
        <v>458</v>
      </c>
      <c r="H63" s="216" t="s">
        <v>869</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6:J6"/>
    <mergeCell ref="A1:J1"/>
    <mergeCell ref="A2:J2"/>
    <mergeCell ref="A3:J3"/>
    <mergeCell ref="A4:J4"/>
    <mergeCell ref="A5:J5"/>
    <mergeCell ref="A25:J25"/>
    <mergeCell ref="A7:A10"/>
    <mergeCell ref="B7:B10"/>
    <mergeCell ref="C7:C10"/>
    <mergeCell ref="D7:D10"/>
    <mergeCell ref="G7:G10"/>
    <mergeCell ref="H7:H10"/>
    <mergeCell ref="I7:I10"/>
    <mergeCell ref="J7:J10"/>
    <mergeCell ref="E8:E10"/>
    <mergeCell ref="F8:F10"/>
    <mergeCell ref="A22:J22"/>
    <mergeCell ref="B26:E26"/>
    <mergeCell ref="F26:G26"/>
    <mergeCell ref="H26:J26"/>
    <mergeCell ref="B27:E27"/>
    <mergeCell ref="F27:G27"/>
    <mergeCell ref="H27:J27"/>
    <mergeCell ref="A35:J35"/>
    <mergeCell ref="B28:E28"/>
    <mergeCell ref="F28:G28"/>
    <mergeCell ref="H28:J28"/>
    <mergeCell ref="B29:E29"/>
    <mergeCell ref="F29:G29"/>
    <mergeCell ref="H29:J29"/>
    <mergeCell ref="B30:E30"/>
    <mergeCell ref="F30:G30"/>
    <mergeCell ref="H30:J30"/>
    <mergeCell ref="A31:J31"/>
    <mergeCell ref="A32:J32"/>
    <mergeCell ref="A36:J36"/>
    <mergeCell ref="A37:A39"/>
    <mergeCell ref="B37:B39"/>
    <mergeCell ref="C37:F37"/>
    <mergeCell ref="G37:J37"/>
    <mergeCell ref="C38:D38"/>
    <mergeCell ref="E38:F38"/>
    <mergeCell ref="G38:H38"/>
    <mergeCell ref="I38:J38"/>
    <mergeCell ref="A58:K58"/>
    <mergeCell ref="A49:J49"/>
    <mergeCell ref="A50:A51"/>
    <mergeCell ref="B50:B51"/>
    <mergeCell ref="C50:D50"/>
    <mergeCell ref="E50:F50"/>
    <mergeCell ref="G50:H50"/>
    <mergeCell ref="I50:J50"/>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I124"/>
  <sheetViews>
    <sheetView view="pageBreakPreview" workbookViewId="0">
      <selection activeCell="E62" sqref="E62"/>
    </sheetView>
  </sheetViews>
  <sheetFormatPr defaultColWidth="8.7109375" defaultRowHeight="12.75"/>
  <cols>
    <col min="1" max="1" width="42.42578125" style="224" customWidth="1"/>
    <col min="2" max="2" width="11.42578125" style="224" customWidth="1"/>
    <col min="3" max="3" width="14.7109375" style="1024" customWidth="1"/>
    <col min="4" max="4" width="13.85546875" style="1024" customWidth="1"/>
    <col min="5" max="5" width="15" style="1024" customWidth="1"/>
    <col min="6" max="6" width="18.28515625" style="1024" customWidth="1"/>
    <col min="7" max="7" width="14.85546875" style="1024"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569" t="s">
        <v>1626</v>
      </c>
      <c r="B1" s="1569"/>
      <c r="C1" s="1569"/>
      <c r="D1" s="1569"/>
      <c r="E1" s="1569"/>
      <c r="F1" s="1569"/>
      <c r="G1" s="1569"/>
    </row>
    <row r="2" spans="1:7" ht="15.75">
      <c r="A2" s="1577" t="s">
        <v>1627</v>
      </c>
      <c r="B2" s="1577"/>
      <c r="C2" s="1577"/>
      <c r="D2" s="1577"/>
      <c r="E2" s="1577"/>
      <c r="F2" s="1577"/>
      <c r="G2" s="1577"/>
    </row>
    <row r="3" spans="1:7" ht="15">
      <c r="A3" s="1578" t="s">
        <v>1628</v>
      </c>
      <c r="B3" s="1578"/>
      <c r="C3" s="1578"/>
      <c r="D3" s="1578"/>
      <c r="E3" s="1578"/>
      <c r="F3" s="1578"/>
      <c r="G3" s="1578"/>
    </row>
    <row r="4" spans="1:7" ht="17.25">
      <c r="A4" s="1579" t="s">
        <v>1305</v>
      </c>
      <c r="B4" s="1579"/>
      <c r="C4" s="1579"/>
      <c r="D4" s="1579"/>
      <c r="E4" s="1579"/>
      <c r="F4" s="1579"/>
      <c r="G4" s="1579"/>
    </row>
    <row r="5" spans="1:7" ht="15.75" customHeight="1">
      <c r="A5" s="1575" t="s">
        <v>1609</v>
      </c>
      <c r="B5" s="1576" t="s">
        <v>1</v>
      </c>
      <c r="C5" s="1004" t="s">
        <v>548</v>
      </c>
      <c r="D5" s="1004" t="s">
        <v>581</v>
      </c>
      <c r="E5" s="1004" t="s">
        <v>612</v>
      </c>
      <c r="F5" s="1004" t="s">
        <v>1629</v>
      </c>
      <c r="G5" s="1004" t="s">
        <v>40</v>
      </c>
    </row>
    <row r="6" spans="1:7" ht="31.5">
      <c r="A6" s="1575"/>
      <c r="B6" s="1576"/>
      <c r="C6" s="1005" t="s">
        <v>1847</v>
      </c>
      <c r="D6" s="1005" t="str">
        <f>+C6</f>
        <v>As at 30.09.2019</v>
      </c>
      <c r="E6" s="1005" t="str">
        <f>+D6</f>
        <v>As at 30.09.2019</v>
      </c>
      <c r="F6" s="1006" t="str">
        <f>+E6</f>
        <v>As at 30.09.2019</v>
      </c>
      <c r="G6" s="1005" t="str">
        <f>+F6</f>
        <v>As at 30.09.2019</v>
      </c>
    </row>
    <row r="7" spans="1:7">
      <c r="A7" s="1007"/>
      <c r="B7" s="1007"/>
      <c r="C7" s="1008"/>
      <c r="D7" s="1008"/>
      <c r="E7" s="1008"/>
      <c r="F7" s="1008"/>
      <c r="G7" s="1008"/>
    </row>
    <row r="8" spans="1:7" ht="15.75">
      <c r="A8" s="1009" t="s">
        <v>1630</v>
      </c>
      <c r="B8" s="1010"/>
      <c r="C8" s="1011"/>
      <c r="D8" s="1011"/>
      <c r="E8" s="1011"/>
      <c r="F8" s="1011"/>
      <c r="G8" s="1011"/>
    </row>
    <row r="9" spans="1:7" ht="15.75">
      <c r="A9" s="1012" t="s">
        <v>1631</v>
      </c>
      <c r="B9" s="1010"/>
      <c r="C9" s="1011"/>
      <c r="D9" s="1011"/>
      <c r="E9" s="1011"/>
      <c r="F9" s="1011"/>
      <c r="G9" s="1011"/>
    </row>
    <row r="10" spans="1:7">
      <c r="A10" s="1010"/>
      <c r="B10" s="1010"/>
      <c r="C10" s="1011"/>
      <c r="D10" s="1011"/>
      <c r="E10" s="1011"/>
      <c r="F10" s="1011"/>
      <c r="G10" s="1011"/>
    </row>
    <row r="11" spans="1:7" ht="15.75">
      <c r="A11" s="1012" t="s">
        <v>1632</v>
      </c>
      <c r="B11" s="1009"/>
      <c r="C11" s="1011"/>
      <c r="D11" s="1011"/>
      <c r="E11" s="1011"/>
      <c r="F11" s="1011"/>
      <c r="G11" s="1011"/>
    </row>
    <row r="12" spans="1:7" ht="15.75">
      <c r="A12" s="232" t="s">
        <v>3</v>
      </c>
      <c r="B12" s="233"/>
      <c r="C12" s="1011"/>
      <c r="D12" s="1011"/>
      <c r="E12" s="1011"/>
      <c r="F12" s="1011"/>
      <c r="G12" s="1011"/>
    </row>
    <row r="13" spans="1:7" ht="15.75">
      <c r="A13" s="234" t="s">
        <v>4</v>
      </c>
      <c r="B13" s="235">
        <v>4</v>
      </c>
      <c r="C13" s="1013"/>
      <c r="D13" s="1013"/>
      <c r="E13" s="1013"/>
      <c r="F13" s="1013"/>
      <c r="G13" s="1011">
        <f>SUM(C13:F13)</f>
        <v>0</v>
      </c>
    </row>
    <row r="14" spans="1:7" ht="15.75">
      <c r="A14" s="234" t="s">
        <v>5</v>
      </c>
      <c r="B14" s="235">
        <v>5</v>
      </c>
      <c r="C14" s="1013"/>
      <c r="D14" s="1013"/>
      <c r="E14" s="1013"/>
      <c r="F14" s="1013"/>
      <c r="G14" s="1011">
        <f t="shared" ref="G14:G37" si="0">SUM(C14:F14)</f>
        <v>0</v>
      </c>
    </row>
    <row r="15" spans="1:7" ht="15.75">
      <c r="A15" s="234" t="s">
        <v>137</v>
      </c>
      <c r="B15" s="235">
        <v>6</v>
      </c>
      <c r="C15" s="1013"/>
      <c r="D15" s="1013"/>
      <c r="E15" s="1013"/>
      <c r="F15" s="1013"/>
      <c r="G15" s="1011">
        <f t="shared" si="0"/>
        <v>0</v>
      </c>
    </row>
    <row r="16" spans="1:7" ht="15.75">
      <c r="A16" s="234" t="s">
        <v>94</v>
      </c>
      <c r="B16" s="235">
        <v>7</v>
      </c>
      <c r="C16" s="1013"/>
      <c r="D16" s="1013"/>
      <c r="E16" s="1013"/>
      <c r="F16" s="1013"/>
      <c r="G16" s="1011">
        <f t="shared" si="0"/>
        <v>0</v>
      </c>
    </row>
    <row r="17" spans="1:7" ht="15.75">
      <c r="A17" s="234" t="s">
        <v>519</v>
      </c>
      <c r="B17" s="235"/>
      <c r="C17" s="1013"/>
      <c r="D17" s="1013"/>
      <c r="E17" s="1013"/>
      <c r="F17" s="1013"/>
      <c r="G17" s="1011">
        <f t="shared" si="0"/>
        <v>0</v>
      </c>
    </row>
    <row r="18" spans="1:7" ht="15.75">
      <c r="A18" s="234" t="s">
        <v>1633</v>
      </c>
      <c r="B18" s="235">
        <v>8</v>
      </c>
      <c r="C18" s="1013"/>
      <c r="D18" s="1013"/>
      <c r="E18" s="1013"/>
      <c r="F18" s="1013"/>
      <c r="G18" s="1011">
        <f t="shared" si="0"/>
        <v>0</v>
      </c>
    </row>
    <row r="19" spans="1:7" ht="15.75">
      <c r="A19" s="234" t="s">
        <v>138</v>
      </c>
      <c r="B19" s="235">
        <v>9</v>
      </c>
      <c r="C19" s="1013"/>
      <c r="D19" s="1013"/>
      <c r="E19" s="1013"/>
      <c r="F19" s="1013"/>
      <c r="G19" s="1011">
        <f t="shared" si="0"/>
        <v>0</v>
      </c>
    </row>
    <row r="20" spans="1:7" ht="15.75">
      <c r="A20" s="234" t="s">
        <v>739</v>
      </c>
      <c r="B20" s="235">
        <v>10</v>
      </c>
      <c r="C20" s="1013"/>
      <c r="D20" s="1013"/>
      <c r="E20" s="1013"/>
      <c r="F20" s="1013"/>
      <c r="G20" s="1011">
        <f t="shared" si="0"/>
        <v>0</v>
      </c>
    </row>
    <row r="21" spans="1:7" ht="15.75">
      <c r="A21" s="234" t="s">
        <v>740</v>
      </c>
      <c r="B21" s="235">
        <v>11</v>
      </c>
      <c r="C21" s="1013"/>
      <c r="D21" s="1013"/>
      <c r="E21" s="1013"/>
      <c r="F21" s="1013"/>
      <c r="G21" s="1011">
        <f t="shared" si="0"/>
        <v>0</v>
      </c>
    </row>
    <row r="22" spans="1:7" ht="15.75">
      <c r="A22" s="234" t="s">
        <v>136</v>
      </c>
      <c r="B22" s="235">
        <v>12</v>
      </c>
      <c r="C22" s="1013"/>
      <c r="D22" s="1013"/>
      <c r="E22" s="1013"/>
      <c r="F22" s="1013"/>
      <c r="G22" s="1011">
        <f t="shared" si="0"/>
        <v>0</v>
      </c>
    </row>
    <row r="23" spans="1:7" ht="15.75">
      <c r="A23" s="234" t="s">
        <v>523</v>
      </c>
      <c r="B23" s="235">
        <v>13</v>
      </c>
      <c r="C23" s="1013"/>
      <c r="D23" s="1013"/>
      <c r="E23" s="1013"/>
      <c r="F23" s="1013"/>
      <c r="G23" s="1011">
        <f t="shared" si="0"/>
        <v>0</v>
      </c>
    </row>
    <row r="24" spans="1:7" ht="15.75">
      <c r="A24" s="234" t="s">
        <v>517</v>
      </c>
      <c r="B24" s="235">
        <v>14</v>
      </c>
      <c r="C24" s="1013"/>
      <c r="D24" s="1013"/>
      <c r="E24" s="1013"/>
      <c r="F24" s="1013"/>
      <c r="G24" s="1011">
        <f t="shared" si="0"/>
        <v>0</v>
      </c>
    </row>
    <row r="25" spans="1:7" ht="15.75">
      <c r="A25" s="234"/>
      <c r="B25" s="233"/>
      <c r="C25" s="1013"/>
      <c r="D25" s="1013"/>
      <c r="E25" s="1013"/>
      <c r="F25" s="1013"/>
      <c r="G25" s="1011">
        <f t="shared" si="0"/>
        <v>0</v>
      </c>
    </row>
    <row r="26" spans="1:7" ht="15.75">
      <c r="A26" s="232" t="s">
        <v>6</v>
      </c>
      <c r="B26" s="233"/>
      <c r="C26" s="1013"/>
      <c r="D26" s="1013"/>
      <c r="E26" s="1013"/>
      <c r="F26" s="1013"/>
      <c r="G26" s="1011">
        <f t="shared" si="0"/>
        <v>0</v>
      </c>
    </row>
    <row r="27" spans="1:7" ht="15.75">
      <c r="A27" s="234" t="s">
        <v>7</v>
      </c>
      <c r="B27" s="235">
        <v>15</v>
      </c>
      <c r="C27" s="1013"/>
      <c r="D27" s="1013"/>
      <c r="E27" s="1013"/>
      <c r="F27" s="1013"/>
      <c r="G27" s="1011">
        <f t="shared" si="0"/>
        <v>0</v>
      </c>
    </row>
    <row r="28" spans="1:7" ht="15.75">
      <c r="A28" s="234" t="s">
        <v>518</v>
      </c>
      <c r="B28" s="235"/>
      <c r="C28" s="1013"/>
      <c r="D28" s="1013"/>
      <c r="E28" s="1013"/>
      <c r="F28" s="1013"/>
      <c r="G28" s="1011">
        <f t="shared" si="0"/>
        <v>0</v>
      </c>
    </row>
    <row r="29" spans="1:7" ht="15.75">
      <c r="A29" s="234" t="s">
        <v>1634</v>
      </c>
      <c r="B29" s="235">
        <v>8</v>
      </c>
      <c r="C29" s="1013"/>
      <c r="D29" s="1013"/>
      <c r="E29" s="1013"/>
      <c r="F29" s="1013"/>
      <c r="G29" s="1011">
        <f t="shared" si="0"/>
        <v>0</v>
      </c>
    </row>
    <row r="30" spans="1:7" ht="15.75">
      <c r="A30" s="234" t="s">
        <v>513</v>
      </c>
      <c r="B30" s="235">
        <v>9</v>
      </c>
      <c r="C30" s="1013"/>
      <c r="D30" s="1013"/>
      <c r="E30" s="1013"/>
      <c r="F30" s="1013"/>
      <c r="G30" s="1011">
        <f t="shared" si="0"/>
        <v>0</v>
      </c>
    </row>
    <row r="31" spans="1:7" ht="15.75">
      <c r="A31" s="234" t="s">
        <v>514</v>
      </c>
      <c r="B31" s="235">
        <v>16</v>
      </c>
      <c r="C31" s="1013"/>
      <c r="D31" s="1013"/>
      <c r="E31" s="1013"/>
      <c r="F31" s="1013"/>
      <c r="G31" s="1011">
        <f t="shared" si="0"/>
        <v>0</v>
      </c>
    </row>
    <row r="32" spans="1:7" ht="15.75">
      <c r="A32" s="234" t="s">
        <v>515</v>
      </c>
      <c r="B32" s="235">
        <v>17</v>
      </c>
      <c r="C32" s="1013"/>
      <c r="D32" s="1013"/>
      <c r="E32" s="1013"/>
      <c r="F32" s="1013"/>
      <c r="G32" s="1011">
        <f t="shared" si="0"/>
        <v>0</v>
      </c>
    </row>
    <row r="33" spans="1:7" ht="15.75">
      <c r="A33" s="234" t="s">
        <v>516</v>
      </c>
      <c r="B33" s="235">
        <v>10</v>
      </c>
      <c r="C33" s="1013"/>
      <c r="D33" s="1013"/>
      <c r="E33" s="1013"/>
      <c r="F33" s="1013"/>
      <c r="G33" s="1011">
        <f t="shared" si="0"/>
        <v>0</v>
      </c>
    </row>
    <row r="34" spans="1:7" ht="15.75">
      <c r="A34" s="234" t="s">
        <v>683</v>
      </c>
      <c r="B34" s="235">
        <v>11</v>
      </c>
      <c r="C34" s="1013"/>
      <c r="D34" s="1013"/>
      <c r="E34" s="1013"/>
      <c r="F34" s="1013"/>
      <c r="G34" s="1011">
        <f t="shared" si="0"/>
        <v>0</v>
      </c>
    </row>
    <row r="35" spans="1:7" ht="15.75">
      <c r="A35" s="234" t="s">
        <v>522</v>
      </c>
      <c r="B35" s="235">
        <v>13</v>
      </c>
      <c r="C35" s="1013"/>
      <c r="D35" s="1013"/>
      <c r="E35" s="1013"/>
      <c r="F35" s="1013"/>
      <c r="G35" s="1011">
        <f t="shared" si="0"/>
        <v>0</v>
      </c>
    </row>
    <row r="36" spans="1:7" ht="15.75">
      <c r="A36" s="234" t="s">
        <v>83</v>
      </c>
      <c r="B36" s="235">
        <v>14</v>
      </c>
      <c r="C36" s="1013"/>
      <c r="D36" s="1013"/>
      <c r="E36" s="1013"/>
      <c r="F36" s="1013"/>
      <c r="G36" s="1011">
        <f t="shared" si="0"/>
        <v>0</v>
      </c>
    </row>
    <row r="37" spans="1:7" ht="15.75">
      <c r="A37" s="234" t="s">
        <v>1807</v>
      </c>
      <c r="B37" s="235"/>
      <c r="C37" s="1013"/>
      <c r="D37" s="1013"/>
      <c r="E37" s="1013"/>
      <c r="F37" s="1013"/>
      <c r="G37" s="1011">
        <f t="shared" si="0"/>
        <v>0</v>
      </c>
    </row>
    <row r="38" spans="1:7" ht="15.75">
      <c r="A38" s="1014" t="s">
        <v>1635</v>
      </c>
      <c r="B38" s="1015"/>
      <c r="C38" s="1016">
        <f>SUM(C13:C37)</f>
        <v>0</v>
      </c>
      <c r="D38" s="1016">
        <f t="shared" ref="D38:G38" si="1">SUM(D13:D37)</f>
        <v>0</v>
      </c>
      <c r="E38" s="1016">
        <f t="shared" si="1"/>
        <v>0</v>
      </c>
      <c r="F38" s="1016">
        <f t="shared" si="1"/>
        <v>0</v>
      </c>
      <c r="G38" s="1016">
        <f t="shared" si="1"/>
        <v>0</v>
      </c>
    </row>
    <row r="39" spans="1:7" ht="16.5">
      <c r="A39" s="1009" t="s">
        <v>1636</v>
      </c>
      <c r="B39" s="1017"/>
      <c r="C39" s="1013"/>
      <c r="D39" s="1013"/>
      <c r="E39" s="1013"/>
      <c r="F39" s="1013"/>
      <c r="G39" s="1013"/>
    </row>
    <row r="40" spans="1:7" ht="15.75">
      <c r="A40" s="232" t="s">
        <v>14</v>
      </c>
      <c r="B40" s="233"/>
      <c r="C40" s="1013"/>
      <c r="D40" s="1013"/>
      <c r="E40" s="1013"/>
      <c r="F40" s="1013"/>
      <c r="G40" s="1013"/>
    </row>
    <row r="41" spans="1:7" ht="15.75">
      <c r="A41" s="234" t="s">
        <v>13</v>
      </c>
      <c r="B41" s="235"/>
      <c r="C41" s="1013"/>
      <c r="D41" s="1013"/>
      <c r="E41" s="1013"/>
      <c r="F41" s="1013"/>
      <c r="G41" s="1011">
        <f t="shared" ref="G41:G59" si="2">SUM(C41:F41)</f>
        <v>0</v>
      </c>
    </row>
    <row r="42" spans="1:7" ht="15.75">
      <c r="A42" s="234" t="s">
        <v>139</v>
      </c>
      <c r="B42" s="235">
        <v>20</v>
      </c>
      <c r="C42" s="1013"/>
      <c r="D42" s="1013"/>
      <c r="E42" s="1013"/>
      <c r="F42" s="1013"/>
      <c r="G42" s="1011">
        <f t="shared" si="2"/>
        <v>0</v>
      </c>
    </row>
    <row r="43" spans="1:7" ht="15.75">
      <c r="A43" s="234" t="s">
        <v>1571</v>
      </c>
      <c r="B43" s="235"/>
      <c r="C43" s="1013"/>
      <c r="D43" s="1013"/>
      <c r="E43" s="1013"/>
      <c r="F43" s="1013"/>
      <c r="G43" s="1011"/>
    </row>
    <row r="44" spans="1:7" ht="15.75">
      <c r="A44" s="234" t="s">
        <v>1572</v>
      </c>
      <c r="B44" s="235">
        <v>21</v>
      </c>
      <c r="C44" s="1013"/>
      <c r="D44" s="1013"/>
      <c r="E44" s="1013"/>
      <c r="F44" s="1013"/>
      <c r="G44" s="1011">
        <f t="shared" si="2"/>
        <v>0</v>
      </c>
    </row>
    <row r="45" spans="1:7" ht="15.75">
      <c r="A45" s="234" t="s">
        <v>1573</v>
      </c>
      <c r="B45" s="235">
        <v>22</v>
      </c>
      <c r="C45" s="1013"/>
      <c r="D45" s="1013"/>
      <c r="E45" s="1013"/>
      <c r="F45" s="1013"/>
      <c r="G45" s="1011">
        <f t="shared" si="2"/>
        <v>0</v>
      </c>
    </row>
    <row r="46" spans="1:7" ht="15.75">
      <c r="A46" s="234" t="s">
        <v>874</v>
      </c>
      <c r="B46" s="235">
        <v>23</v>
      </c>
      <c r="C46" s="1013"/>
      <c r="D46" s="1013"/>
      <c r="E46" s="1013"/>
      <c r="F46" s="1013"/>
      <c r="G46" s="1011">
        <f t="shared" si="2"/>
        <v>0</v>
      </c>
    </row>
    <row r="47" spans="1:7" ht="15.75">
      <c r="A47" s="234" t="s">
        <v>85</v>
      </c>
      <c r="B47" s="235">
        <v>12</v>
      </c>
      <c r="C47" s="1013"/>
      <c r="D47" s="1013"/>
      <c r="E47" s="1013"/>
      <c r="F47" s="1013"/>
      <c r="G47" s="1011">
        <f t="shared" si="2"/>
        <v>0</v>
      </c>
    </row>
    <row r="48" spans="1:7" ht="15.75">
      <c r="A48" s="234" t="s">
        <v>521</v>
      </c>
      <c r="B48" s="235">
        <v>13</v>
      </c>
      <c r="C48" s="1013"/>
      <c r="D48" s="1013"/>
      <c r="E48" s="1013"/>
      <c r="F48" s="1013"/>
      <c r="G48" s="1011">
        <f t="shared" si="2"/>
        <v>0</v>
      </c>
    </row>
    <row r="49" spans="1:7" ht="31.5">
      <c r="A49" s="1018" t="s">
        <v>1637</v>
      </c>
      <c r="B49" s="1019">
        <v>24</v>
      </c>
      <c r="C49" s="1013"/>
      <c r="D49" s="1013"/>
      <c r="E49" s="1013"/>
      <c r="F49" s="1013"/>
      <c r="G49" s="1011">
        <f t="shared" si="2"/>
        <v>0</v>
      </c>
    </row>
    <row r="50" spans="1:7" ht="15.75">
      <c r="A50" s="234"/>
      <c r="B50" s="233"/>
      <c r="C50" s="1013"/>
      <c r="D50" s="1013"/>
      <c r="E50" s="1013"/>
      <c r="F50" s="1013"/>
      <c r="G50" s="1011">
        <f t="shared" si="2"/>
        <v>0</v>
      </c>
    </row>
    <row r="51" spans="1:7" ht="15.75">
      <c r="A51" s="232" t="s">
        <v>15</v>
      </c>
      <c r="B51" s="233"/>
      <c r="C51" s="1013"/>
      <c r="D51" s="1013"/>
      <c r="E51" s="1013"/>
      <c r="F51" s="1013"/>
      <c r="G51" s="1011">
        <f t="shared" si="2"/>
        <v>0</v>
      </c>
    </row>
    <row r="52" spans="1:7" ht="15.75">
      <c r="A52" s="234" t="s">
        <v>13</v>
      </c>
      <c r="B52" s="235"/>
      <c r="C52" s="1013"/>
      <c r="D52" s="1013"/>
      <c r="E52" s="1013"/>
      <c r="F52" s="1013"/>
      <c r="G52" s="1011">
        <f t="shared" si="2"/>
        <v>0</v>
      </c>
    </row>
    <row r="53" spans="1:7" ht="15.75">
      <c r="A53" s="234" t="s">
        <v>139</v>
      </c>
      <c r="B53" s="235">
        <v>20</v>
      </c>
      <c r="C53" s="1013"/>
      <c r="D53" s="1013"/>
      <c r="E53" s="1013"/>
      <c r="F53" s="1013"/>
      <c r="G53" s="1011">
        <f t="shared" si="2"/>
        <v>0</v>
      </c>
    </row>
    <row r="54" spans="1:7" ht="15.75">
      <c r="A54" s="234" t="s">
        <v>1808</v>
      </c>
      <c r="B54" s="235"/>
      <c r="C54" s="1013"/>
      <c r="D54" s="1013"/>
      <c r="E54" s="1013"/>
      <c r="F54" s="1013"/>
      <c r="G54" s="1011"/>
    </row>
    <row r="55" spans="1:7" ht="15.75">
      <c r="A55" s="234" t="s">
        <v>1572</v>
      </c>
      <c r="B55" s="235">
        <v>21</v>
      </c>
      <c r="C55" s="1013"/>
      <c r="D55" s="1013"/>
      <c r="E55" s="1013"/>
      <c r="F55" s="1013"/>
      <c r="G55" s="1011">
        <f t="shared" si="2"/>
        <v>0</v>
      </c>
    </row>
    <row r="56" spans="1:7" ht="15.75">
      <c r="A56" s="234" t="s">
        <v>1573</v>
      </c>
      <c r="B56" s="235">
        <v>22</v>
      </c>
      <c r="C56" s="1013"/>
      <c r="D56" s="1013"/>
      <c r="E56" s="1013"/>
      <c r="F56" s="1013"/>
      <c r="G56" s="1011">
        <f t="shared" si="2"/>
        <v>0</v>
      </c>
    </row>
    <row r="57" spans="1:7" ht="15.75">
      <c r="A57" s="234" t="s">
        <v>874</v>
      </c>
      <c r="B57" s="235">
        <v>23</v>
      </c>
      <c r="C57" s="1013"/>
      <c r="D57" s="1013"/>
      <c r="E57" s="1013"/>
      <c r="F57" s="1013"/>
      <c r="G57" s="1011">
        <f t="shared" si="2"/>
        <v>0</v>
      </c>
    </row>
    <row r="58" spans="1:7" ht="15.75">
      <c r="A58" s="234" t="s">
        <v>520</v>
      </c>
      <c r="B58" s="235">
        <v>13</v>
      </c>
      <c r="C58" s="1013"/>
      <c r="D58" s="1013"/>
      <c r="E58" s="1013"/>
      <c r="F58" s="1013"/>
      <c r="G58" s="1011">
        <f t="shared" si="2"/>
        <v>0</v>
      </c>
    </row>
    <row r="59" spans="1:7" ht="15.75">
      <c r="A59" s="234" t="s">
        <v>876</v>
      </c>
      <c r="B59" s="235">
        <v>24</v>
      </c>
      <c r="C59" s="1013"/>
      <c r="D59" s="1013"/>
      <c r="E59" s="1013"/>
      <c r="F59" s="1013"/>
      <c r="G59" s="1011">
        <f t="shared" si="2"/>
        <v>0</v>
      </c>
    </row>
    <row r="60" spans="1:7" ht="15.75">
      <c r="A60" s="1014" t="s">
        <v>1638</v>
      </c>
      <c r="B60" s="1015"/>
      <c r="C60" s="1016">
        <f>SUM(C42:C59)</f>
        <v>0</v>
      </c>
      <c r="D60" s="1016">
        <f>SUM(D41:D59)</f>
        <v>0</v>
      </c>
      <c r="E60" s="1016">
        <f>SUM(E41:E59)</f>
        <v>0</v>
      </c>
      <c r="F60" s="1016">
        <f>SUM(F41:F59)</f>
        <v>0</v>
      </c>
      <c r="G60" s="1016">
        <f>SUM(G41:G59)</f>
        <v>0</v>
      </c>
    </row>
    <row r="61" spans="1:7" ht="16.5">
      <c r="A61" s="1020" t="s">
        <v>1639</v>
      </c>
      <c r="B61" s="1021"/>
      <c r="C61" s="1016">
        <f>C38-C60</f>
        <v>0</v>
      </c>
      <c r="D61" s="1016">
        <f>D38-D60</f>
        <v>0</v>
      </c>
      <c r="E61" s="1016">
        <f>E38-E60</f>
        <v>0</v>
      </c>
      <c r="F61" s="1016">
        <f>F38-F60</f>
        <v>0</v>
      </c>
      <c r="G61" s="1016">
        <f>G38-G60</f>
        <v>0</v>
      </c>
    </row>
    <row r="62" spans="1:7">
      <c r="B62" s="1022"/>
      <c r="C62" s="1022"/>
      <c r="D62" s="1022"/>
      <c r="E62" s="1022"/>
      <c r="F62" s="1022"/>
      <c r="G62" s="1023"/>
    </row>
    <row r="63" spans="1:7">
      <c r="A63" s="1574"/>
      <c r="B63" s="1574"/>
      <c r="C63" s="1574"/>
      <c r="D63" s="1574"/>
      <c r="E63" s="1574"/>
      <c r="F63" s="1574"/>
      <c r="G63" s="1574"/>
    </row>
    <row r="64" spans="1:7" ht="31.5" customHeight="1">
      <c r="A64" s="1575" t="s">
        <v>1609</v>
      </c>
      <c r="B64" s="1576" t="s">
        <v>1</v>
      </c>
      <c r="C64" s="1004" t="s">
        <v>548</v>
      </c>
      <c r="D64" s="1004" t="s">
        <v>581</v>
      </c>
      <c r="E64" s="1004" t="s">
        <v>612</v>
      </c>
      <c r="F64" s="1004" t="s">
        <v>1629</v>
      </c>
      <c r="G64" s="1004" t="s">
        <v>40</v>
      </c>
    </row>
    <row r="65" spans="1:7" ht="31.5">
      <c r="A65" s="1575"/>
      <c r="B65" s="1576"/>
      <c r="C65" s="1005" t="s">
        <v>1848</v>
      </c>
      <c r="D65" s="1005" t="str">
        <f>+C65</f>
        <v>As at 30.09.2018</v>
      </c>
      <c r="E65" s="1005" t="str">
        <f>+D65</f>
        <v>As at 30.09.2018</v>
      </c>
      <c r="F65" s="1006" t="str">
        <f>+E65</f>
        <v>As at 30.09.2018</v>
      </c>
      <c r="G65" s="1005" t="str">
        <f>+F65</f>
        <v>As at 30.09.2018</v>
      </c>
    </row>
    <row r="66" spans="1:7">
      <c r="A66" s="1007"/>
      <c r="B66" s="1007"/>
      <c r="C66" s="1008"/>
      <c r="D66" s="1008"/>
      <c r="E66" s="1008"/>
      <c r="F66" s="1008"/>
      <c r="G66" s="1008"/>
    </row>
    <row r="67" spans="1:7" ht="15.75">
      <c r="A67" s="1009" t="s">
        <v>1630</v>
      </c>
      <c r="B67" s="1010"/>
      <c r="C67" s="1011"/>
      <c r="D67" s="1011"/>
      <c r="E67" s="1011"/>
      <c r="F67" s="1011"/>
      <c r="G67" s="1011"/>
    </row>
    <row r="68" spans="1:7" ht="15.75">
      <c r="A68" s="1012" t="s">
        <v>1631</v>
      </c>
      <c r="B68" s="1010"/>
      <c r="C68" s="1011"/>
      <c r="D68" s="1011"/>
      <c r="E68" s="1011"/>
      <c r="F68" s="1011"/>
      <c r="G68" s="1011"/>
    </row>
    <row r="69" spans="1:7">
      <c r="A69" s="1010"/>
      <c r="B69" s="1010"/>
      <c r="C69" s="1011"/>
      <c r="D69" s="1011"/>
      <c r="E69" s="1011"/>
      <c r="F69" s="1011"/>
      <c r="G69" s="1011"/>
    </row>
    <row r="70" spans="1:7" ht="15.75">
      <c r="A70" s="1012" t="s">
        <v>1632</v>
      </c>
      <c r="B70" s="1009"/>
      <c r="C70" s="1011"/>
      <c r="D70" s="1011"/>
      <c r="E70" s="1011"/>
      <c r="F70" s="1011"/>
      <c r="G70" s="1011"/>
    </row>
    <row r="71" spans="1:7" ht="15.75">
      <c r="A71" s="232" t="s">
        <v>3</v>
      </c>
      <c r="B71" s="233"/>
      <c r="C71" s="1011"/>
      <c r="D71" s="1011"/>
      <c r="E71" s="1011"/>
      <c r="F71" s="1011"/>
      <c r="G71" s="1011"/>
    </row>
    <row r="72" spans="1:7" ht="15.75">
      <c r="A72" s="234" t="s">
        <v>4</v>
      </c>
      <c r="B72" s="235">
        <v>4</v>
      </c>
      <c r="C72" s="1013"/>
      <c r="D72" s="1013"/>
      <c r="E72" s="1013"/>
      <c r="F72" s="1013"/>
      <c r="G72" s="1011">
        <f t="shared" ref="G72:G96" si="3">SUM(C72:F72)</f>
        <v>0</v>
      </c>
    </row>
    <row r="73" spans="1:7" ht="15.75">
      <c r="A73" s="234" t="s">
        <v>5</v>
      </c>
      <c r="B73" s="235">
        <v>5</v>
      </c>
      <c r="C73" s="1013"/>
      <c r="D73" s="1013"/>
      <c r="E73" s="1013"/>
      <c r="F73" s="1013"/>
      <c r="G73" s="1011">
        <f t="shared" si="3"/>
        <v>0</v>
      </c>
    </row>
    <row r="74" spans="1:7" ht="15.75">
      <c r="A74" s="234" t="s">
        <v>137</v>
      </c>
      <c r="B74" s="235">
        <v>6</v>
      </c>
      <c r="C74" s="1013"/>
      <c r="D74" s="1013"/>
      <c r="E74" s="1013"/>
      <c r="F74" s="1013"/>
      <c r="G74" s="1011">
        <f t="shared" si="3"/>
        <v>0</v>
      </c>
    </row>
    <row r="75" spans="1:7" ht="15.75">
      <c r="A75" s="234" t="s">
        <v>94</v>
      </c>
      <c r="B75" s="235">
        <v>7</v>
      </c>
      <c r="C75" s="1013"/>
      <c r="D75" s="1013"/>
      <c r="E75" s="1013"/>
      <c r="F75" s="1013"/>
      <c r="G75" s="1011">
        <f t="shared" si="3"/>
        <v>0</v>
      </c>
    </row>
    <row r="76" spans="1:7" ht="15.75">
      <c r="A76" s="234" t="s">
        <v>519</v>
      </c>
      <c r="B76" s="235"/>
      <c r="C76" s="1013"/>
      <c r="D76" s="1013"/>
      <c r="E76" s="1013"/>
      <c r="F76" s="1013"/>
      <c r="G76" s="1011">
        <f t="shared" si="3"/>
        <v>0</v>
      </c>
    </row>
    <row r="77" spans="1:7" ht="15.75">
      <c r="A77" s="234" t="s">
        <v>1633</v>
      </c>
      <c r="B77" s="235">
        <v>8</v>
      </c>
      <c r="C77" s="1013"/>
      <c r="D77" s="1013"/>
      <c r="E77" s="1013"/>
      <c r="F77" s="1013"/>
      <c r="G77" s="1011">
        <f t="shared" si="3"/>
        <v>0</v>
      </c>
    </row>
    <row r="78" spans="1:7" ht="15.75">
      <c r="A78" s="234" t="s">
        <v>138</v>
      </c>
      <c r="B78" s="235">
        <v>9</v>
      </c>
      <c r="C78" s="1013"/>
      <c r="D78" s="1013"/>
      <c r="E78" s="1013"/>
      <c r="F78" s="1013"/>
      <c r="G78" s="1011">
        <f t="shared" si="3"/>
        <v>0</v>
      </c>
    </row>
    <row r="79" spans="1:7" ht="15.75">
      <c r="A79" s="234" t="s">
        <v>739</v>
      </c>
      <c r="B79" s="235">
        <v>10</v>
      </c>
      <c r="C79" s="1013"/>
      <c r="D79" s="1013"/>
      <c r="E79" s="1013"/>
      <c r="F79" s="1013"/>
      <c r="G79" s="1011">
        <f t="shared" si="3"/>
        <v>0</v>
      </c>
    </row>
    <row r="80" spans="1:7" ht="15.75">
      <c r="A80" s="234" t="s">
        <v>740</v>
      </c>
      <c r="B80" s="235">
        <v>11</v>
      </c>
      <c r="C80" s="1013"/>
      <c r="D80" s="1013"/>
      <c r="E80" s="1013"/>
      <c r="F80" s="1013"/>
      <c r="G80" s="1011">
        <f t="shared" si="3"/>
        <v>0</v>
      </c>
    </row>
    <row r="81" spans="1:7" ht="15.75">
      <c r="A81" s="234" t="s">
        <v>136</v>
      </c>
      <c r="B81" s="235">
        <v>12</v>
      </c>
      <c r="C81" s="1013"/>
      <c r="D81" s="1013"/>
      <c r="E81" s="1013"/>
      <c r="F81" s="1013"/>
      <c r="G81" s="1011">
        <f t="shared" si="3"/>
        <v>0</v>
      </c>
    </row>
    <row r="82" spans="1:7" ht="15.75">
      <c r="A82" s="234" t="s">
        <v>523</v>
      </c>
      <c r="B82" s="235">
        <v>13</v>
      </c>
      <c r="C82" s="1013"/>
      <c r="D82" s="1013"/>
      <c r="E82" s="1013"/>
      <c r="F82" s="1013"/>
      <c r="G82" s="1011">
        <f t="shared" si="3"/>
        <v>0</v>
      </c>
    </row>
    <row r="83" spans="1:7" ht="15.75">
      <c r="A83" s="234" t="s">
        <v>517</v>
      </c>
      <c r="B83" s="235">
        <v>14</v>
      </c>
      <c r="C83" s="1013"/>
      <c r="D83" s="1013"/>
      <c r="E83" s="1013"/>
      <c r="F83" s="1013"/>
      <c r="G83" s="1011">
        <f t="shared" si="3"/>
        <v>0</v>
      </c>
    </row>
    <row r="84" spans="1:7" ht="15.75">
      <c r="A84" s="234"/>
      <c r="B84" s="233"/>
      <c r="C84" s="1013"/>
      <c r="D84" s="1013"/>
      <c r="E84" s="1013"/>
      <c r="F84" s="1013"/>
      <c r="G84" s="1011">
        <f t="shared" si="3"/>
        <v>0</v>
      </c>
    </row>
    <row r="85" spans="1:7" ht="15.75">
      <c r="A85" s="232" t="s">
        <v>6</v>
      </c>
      <c r="B85" s="235"/>
      <c r="C85" s="1013"/>
      <c r="D85" s="1013"/>
      <c r="E85" s="1013"/>
      <c r="F85" s="1013"/>
      <c r="G85" s="1011">
        <f t="shared" si="3"/>
        <v>0</v>
      </c>
    </row>
    <row r="86" spans="1:7" ht="15.75">
      <c r="A86" s="234" t="s">
        <v>7</v>
      </c>
      <c r="B86" s="235">
        <v>15</v>
      </c>
      <c r="C86" s="1013"/>
      <c r="D86" s="1013"/>
      <c r="E86" s="1013"/>
      <c r="F86" s="1013"/>
      <c r="G86" s="1011">
        <f t="shared" si="3"/>
        <v>0</v>
      </c>
    </row>
    <row r="87" spans="1:7" ht="15.75">
      <c r="A87" s="234" t="s">
        <v>518</v>
      </c>
      <c r="B87" s="235"/>
      <c r="C87" s="1013"/>
      <c r="D87" s="1013"/>
      <c r="E87" s="1013"/>
      <c r="F87" s="1013"/>
      <c r="G87" s="1011">
        <f t="shared" si="3"/>
        <v>0</v>
      </c>
    </row>
    <row r="88" spans="1:7" ht="15.75">
      <c r="A88" s="234" t="s">
        <v>1634</v>
      </c>
      <c r="B88" s="235">
        <v>8</v>
      </c>
      <c r="C88" s="1013"/>
      <c r="D88" s="1013"/>
      <c r="E88" s="1013"/>
      <c r="F88" s="1013"/>
      <c r="G88" s="1011">
        <f t="shared" si="3"/>
        <v>0</v>
      </c>
    </row>
    <row r="89" spans="1:7" ht="15.75">
      <c r="A89" s="234" t="s">
        <v>513</v>
      </c>
      <c r="B89" s="235">
        <v>9</v>
      </c>
      <c r="C89" s="1013"/>
      <c r="D89" s="1013"/>
      <c r="E89" s="1013"/>
      <c r="F89" s="1013"/>
      <c r="G89" s="1011">
        <f t="shared" si="3"/>
        <v>0</v>
      </c>
    </row>
    <row r="90" spans="1:7" ht="15.75" customHeight="1">
      <c r="A90" s="234" t="s">
        <v>514</v>
      </c>
      <c r="B90" s="235">
        <v>16</v>
      </c>
      <c r="C90" s="1013"/>
      <c r="D90" s="1013"/>
      <c r="E90" s="1013"/>
      <c r="F90" s="1013"/>
      <c r="G90" s="1011">
        <f t="shared" si="3"/>
        <v>0</v>
      </c>
    </row>
    <row r="91" spans="1:7" ht="15.75">
      <c r="A91" s="234" t="s">
        <v>515</v>
      </c>
      <c r="B91" s="235">
        <v>17</v>
      </c>
      <c r="C91" s="1013"/>
      <c r="D91" s="1013"/>
      <c r="E91" s="1013"/>
      <c r="F91" s="1013"/>
      <c r="G91" s="1011">
        <f t="shared" si="3"/>
        <v>0</v>
      </c>
    </row>
    <row r="92" spans="1:7" ht="15.75">
      <c r="A92" s="234" t="s">
        <v>516</v>
      </c>
      <c r="B92" s="235">
        <v>10</v>
      </c>
      <c r="C92" s="1013"/>
      <c r="D92" s="1013"/>
      <c r="E92" s="1013"/>
      <c r="F92" s="1013"/>
      <c r="G92" s="1011">
        <f t="shared" si="3"/>
        <v>0</v>
      </c>
    </row>
    <row r="93" spans="1:7" ht="15.75">
      <c r="A93" s="234" t="s">
        <v>683</v>
      </c>
      <c r="B93" s="235">
        <v>11</v>
      </c>
      <c r="C93" s="1013"/>
      <c r="D93" s="1013"/>
      <c r="E93" s="1013"/>
      <c r="F93" s="1013"/>
      <c r="G93" s="1011">
        <f t="shared" si="3"/>
        <v>0</v>
      </c>
    </row>
    <row r="94" spans="1:7" ht="15.75">
      <c r="A94" s="234" t="s">
        <v>522</v>
      </c>
      <c r="B94" s="235">
        <v>13</v>
      </c>
      <c r="C94" s="1013"/>
      <c r="D94" s="1013"/>
      <c r="E94" s="1013"/>
      <c r="F94" s="1013"/>
      <c r="G94" s="1011">
        <f t="shared" si="3"/>
        <v>0</v>
      </c>
    </row>
    <row r="95" spans="1:7" ht="15.75">
      <c r="A95" s="234" t="s">
        <v>83</v>
      </c>
      <c r="B95" s="235">
        <v>14</v>
      </c>
      <c r="C95" s="1013"/>
      <c r="D95" s="1013"/>
      <c r="E95" s="1013"/>
      <c r="F95" s="1013"/>
      <c r="G95" s="1011">
        <f t="shared" si="3"/>
        <v>0</v>
      </c>
    </row>
    <row r="96" spans="1:7" ht="15.75">
      <c r="A96" s="234" t="s">
        <v>1807</v>
      </c>
      <c r="B96" s="235"/>
      <c r="C96" s="1013"/>
      <c r="D96" s="1013"/>
      <c r="E96" s="1013"/>
      <c r="F96" s="1013"/>
      <c r="G96" s="1011">
        <f t="shared" si="3"/>
        <v>0</v>
      </c>
    </row>
    <row r="97" spans="1:7" ht="15.75">
      <c r="A97" s="1014" t="s">
        <v>1635</v>
      </c>
      <c r="B97" s="1015"/>
      <c r="C97" s="1016">
        <f>SUM(C72:C96)</f>
        <v>0</v>
      </c>
      <c r="D97" s="1016">
        <f t="shared" ref="D97:G97" si="4">SUM(D72:D96)</f>
        <v>0</v>
      </c>
      <c r="E97" s="1016">
        <f t="shared" si="4"/>
        <v>0</v>
      </c>
      <c r="F97" s="1016">
        <f t="shared" si="4"/>
        <v>0</v>
      </c>
      <c r="G97" s="1016">
        <f t="shared" si="4"/>
        <v>0</v>
      </c>
    </row>
    <row r="98" spans="1:7" ht="16.5">
      <c r="A98" s="1009" t="s">
        <v>1636</v>
      </c>
      <c r="B98" s="1017"/>
      <c r="C98" s="1013"/>
      <c r="D98" s="1013"/>
      <c r="E98" s="1013"/>
      <c r="F98" s="1013"/>
      <c r="G98" s="1013"/>
    </row>
    <row r="99" spans="1:7" ht="15.75">
      <c r="A99" s="232" t="s">
        <v>14</v>
      </c>
      <c r="B99" s="233"/>
      <c r="C99" s="1013"/>
      <c r="D99" s="1013"/>
      <c r="E99" s="1013"/>
      <c r="F99" s="1013"/>
      <c r="G99" s="1013"/>
    </row>
    <row r="100" spans="1:7" ht="15.75">
      <c r="A100" s="234" t="s">
        <v>13</v>
      </c>
      <c r="B100" s="235"/>
      <c r="C100" s="1013"/>
      <c r="D100" s="1013"/>
      <c r="E100" s="1013"/>
      <c r="F100" s="1013"/>
      <c r="G100" s="1013"/>
    </row>
    <row r="101" spans="1:7" ht="15.75">
      <c r="A101" s="234" t="s">
        <v>139</v>
      </c>
      <c r="B101" s="235">
        <v>20</v>
      </c>
      <c r="C101" s="1013"/>
      <c r="D101" s="1013"/>
      <c r="E101" s="1013"/>
      <c r="F101" s="1013"/>
      <c r="G101" s="1011">
        <f t="shared" ref="G101:G115" si="5">SUM(C101:F101)</f>
        <v>0</v>
      </c>
    </row>
    <row r="102" spans="1:7" ht="15.75">
      <c r="A102" s="234" t="s">
        <v>1571</v>
      </c>
      <c r="B102" s="235"/>
      <c r="C102" s="1013"/>
      <c r="D102" s="1013"/>
      <c r="E102" s="1013"/>
      <c r="F102" s="1013"/>
      <c r="G102" s="1011">
        <f t="shared" si="5"/>
        <v>0</v>
      </c>
    </row>
    <row r="103" spans="1:7" ht="15.75">
      <c r="A103" s="234" t="s">
        <v>1572</v>
      </c>
      <c r="B103" s="235">
        <v>21</v>
      </c>
      <c r="C103" s="1013"/>
      <c r="D103" s="1013"/>
      <c r="E103" s="1013"/>
      <c r="F103" s="1013"/>
      <c r="G103" s="1011">
        <f t="shared" si="5"/>
        <v>0</v>
      </c>
    </row>
    <row r="104" spans="1:7" ht="15.75">
      <c r="A104" s="234" t="s">
        <v>1573</v>
      </c>
      <c r="B104" s="235">
        <v>22</v>
      </c>
      <c r="C104" s="1013"/>
      <c r="D104" s="1013"/>
      <c r="E104" s="1013"/>
      <c r="F104" s="1013"/>
      <c r="G104" s="1011">
        <f t="shared" si="5"/>
        <v>0</v>
      </c>
    </row>
    <row r="105" spans="1:7" ht="15.75">
      <c r="A105" s="234" t="s">
        <v>874</v>
      </c>
      <c r="B105" s="235">
        <v>23</v>
      </c>
      <c r="C105" s="1013"/>
      <c r="D105" s="1013"/>
      <c r="E105" s="1013"/>
      <c r="F105" s="1013"/>
      <c r="G105" s="1011">
        <f>SUM(C108:F108)</f>
        <v>0</v>
      </c>
    </row>
    <row r="106" spans="1:7" ht="15.75">
      <c r="A106" s="234" t="s">
        <v>85</v>
      </c>
      <c r="B106" s="235">
        <v>12</v>
      </c>
      <c r="C106" s="1013"/>
      <c r="D106" s="1013"/>
      <c r="E106" s="1013"/>
      <c r="F106" s="1013"/>
      <c r="G106" s="1011">
        <f t="shared" si="5"/>
        <v>0</v>
      </c>
    </row>
    <row r="107" spans="1:7" ht="15.75">
      <c r="A107" s="234" t="s">
        <v>521</v>
      </c>
      <c r="B107" s="235">
        <v>13</v>
      </c>
      <c r="C107" s="1013"/>
      <c r="D107" s="1013"/>
      <c r="E107" s="1013"/>
      <c r="F107" s="1013"/>
      <c r="G107" s="1011">
        <f t="shared" si="5"/>
        <v>0</v>
      </c>
    </row>
    <row r="108" spans="1:7" ht="28.5" customHeight="1">
      <c r="A108" s="1018" t="s">
        <v>1637</v>
      </c>
      <c r="B108" s="1019">
        <v>24</v>
      </c>
      <c r="C108" s="1013"/>
      <c r="D108" s="1013"/>
      <c r="E108" s="1013"/>
      <c r="F108" s="1013"/>
      <c r="G108" s="1011"/>
    </row>
    <row r="109" spans="1:7" ht="15.75" customHeight="1">
      <c r="A109" s="234"/>
      <c r="B109" s="233"/>
      <c r="C109" s="1013"/>
      <c r="D109" s="1013"/>
      <c r="E109" s="1013"/>
      <c r="F109" s="1013"/>
      <c r="G109" s="1011">
        <f t="shared" si="5"/>
        <v>0</v>
      </c>
    </row>
    <row r="110" spans="1:7" ht="15.75">
      <c r="A110" s="232" t="s">
        <v>15</v>
      </c>
      <c r="B110" s="233"/>
      <c r="C110" s="1013"/>
      <c r="D110" s="1013"/>
      <c r="E110" s="1013"/>
      <c r="F110" s="1013"/>
      <c r="G110" s="1011">
        <f t="shared" si="5"/>
        <v>0</v>
      </c>
    </row>
    <row r="111" spans="1:7" ht="15.75">
      <c r="A111" s="234" t="s">
        <v>13</v>
      </c>
      <c r="B111" s="235"/>
      <c r="C111" s="1013"/>
      <c r="D111" s="1013"/>
      <c r="E111" s="1013"/>
      <c r="F111" s="1013"/>
      <c r="G111" s="1011">
        <f t="shared" si="5"/>
        <v>0</v>
      </c>
    </row>
    <row r="112" spans="1:7" ht="15" customHeight="1">
      <c r="A112" s="234" t="s">
        <v>139</v>
      </c>
      <c r="B112" s="235">
        <v>20</v>
      </c>
      <c r="C112" s="1013"/>
      <c r="D112" s="1013"/>
      <c r="E112" s="1013"/>
      <c r="F112" s="1013"/>
      <c r="G112" s="1011">
        <f t="shared" si="5"/>
        <v>0</v>
      </c>
    </row>
    <row r="113" spans="1:9" ht="15.75">
      <c r="A113" s="234" t="s">
        <v>1808</v>
      </c>
      <c r="B113" s="235"/>
      <c r="C113" s="1013"/>
      <c r="D113" s="1013"/>
      <c r="E113" s="1013"/>
      <c r="F113" s="1013"/>
      <c r="G113" s="1011">
        <f t="shared" si="5"/>
        <v>0</v>
      </c>
    </row>
    <row r="114" spans="1:9" ht="15.75">
      <c r="A114" s="234" t="s">
        <v>1572</v>
      </c>
      <c r="B114" s="235">
        <v>21</v>
      </c>
      <c r="C114" s="1013"/>
      <c r="D114" s="1013"/>
      <c r="E114" s="1013"/>
      <c r="F114" s="1013"/>
      <c r="G114" s="1011">
        <f t="shared" si="5"/>
        <v>0</v>
      </c>
    </row>
    <row r="115" spans="1:9" ht="15.75">
      <c r="A115" s="234" t="s">
        <v>1573</v>
      </c>
      <c r="B115" s="235">
        <v>22</v>
      </c>
      <c r="C115" s="1013"/>
      <c r="D115" s="1013"/>
      <c r="E115" s="1013"/>
      <c r="F115" s="1013"/>
      <c r="G115" s="1011">
        <f t="shared" si="5"/>
        <v>0</v>
      </c>
    </row>
    <row r="116" spans="1:9" ht="15.75">
      <c r="A116" s="234" t="s">
        <v>874</v>
      </c>
      <c r="B116" s="235">
        <v>23</v>
      </c>
      <c r="C116" s="1013"/>
      <c r="D116" s="1013"/>
      <c r="E116" s="1013"/>
      <c r="F116" s="1013"/>
      <c r="G116" s="1011">
        <f>SUM(C116:F116)</f>
        <v>0</v>
      </c>
    </row>
    <row r="117" spans="1:9" ht="15.75">
      <c r="A117" s="234" t="s">
        <v>520</v>
      </c>
      <c r="B117" s="235">
        <v>13</v>
      </c>
      <c r="C117" s="1013"/>
      <c r="D117" s="1013"/>
      <c r="E117" s="1013"/>
      <c r="F117" s="1013"/>
      <c r="G117" s="1011">
        <f t="shared" ref="G117:G118" si="6">SUM(C117:F117)</f>
        <v>0</v>
      </c>
    </row>
    <row r="118" spans="1:9" ht="15.75">
      <c r="A118" s="234" t="s">
        <v>876</v>
      </c>
      <c r="B118" s="235">
        <v>24</v>
      </c>
      <c r="C118" s="1013"/>
      <c r="D118" s="1013"/>
      <c r="E118" s="1013"/>
      <c r="F118" s="1013"/>
      <c r="G118" s="1011">
        <f t="shared" si="6"/>
        <v>0</v>
      </c>
    </row>
    <row r="119" spans="1:9" ht="15.75">
      <c r="A119" s="1014" t="s">
        <v>1638</v>
      </c>
      <c r="B119" s="1015"/>
      <c r="C119" s="1016">
        <f>SUM(C101:C118)</f>
        <v>0</v>
      </c>
      <c r="D119" s="1016">
        <f t="shared" ref="D119:G119" si="7">SUM(D101:D118)</f>
        <v>0</v>
      </c>
      <c r="E119" s="1016">
        <f t="shared" si="7"/>
        <v>0</v>
      </c>
      <c r="F119" s="1016">
        <f t="shared" si="7"/>
        <v>0</v>
      </c>
      <c r="G119" s="1016">
        <f t="shared" si="7"/>
        <v>0</v>
      </c>
    </row>
    <row r="120" spans="1:9" ht="16.5">
      <c r="A120" s="1020" t="s">
        <v>1639</v>
      </c>
      <c r="B120" s="1021"/>
      <c r="C120" s="1016">
        <f>C97-C119</f>
        <v>0</v>
      </c>
      <c r="D120" s="1016">
        <f>D97-D119</f>
        <v>0</v>
      </c>
      <c r="E120" s="1016">
        <f>E97-E119</f>
        <v>0</v>
      </c>
      <c r="F120" s="1016">
        <f>F97-F119</f>
        <v>0</v>
      </c>
      <c r="G120" s="1016">
        <f>G97-G119</f>
        <v>0</v>
      </c>
    </row>
    <row r="121" spans="1:9">
      <c r="G121" s="1024">
        <f>G120-[64]BSheet!D38-SUM('[64]BS Notes'!E639:E640)</f>
        <v>0</v>
      </c>
    </row>
    <row r="124" spans="1:9">
      <c r="A124" s="216" t="s">
        <v>628</v>
      </c>
      <c r="B124" s="210"/>
      <c r="C124" s="210"/>
      <c r="D124" s="216" t="s">
        <v>458</v>
      </c>
      <c r="E124" s="210"/>
      <c r="F124" s="210"/>
      <c r="G124" s="216" t="s">
        <v>869</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sheetPr>
    <pageSetUpPr fitToPage="1"/>
  </sheetPr>
  <dimension ref="A1:L22"/>
  <sheetViews>
    <sheetView view="pageBreakPreview" topLeftCell="A7" workbookViewId="0">
      <selection activeCell="J8" sqref="J8"/>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569" t="s">
        <v>1640</v>
      </c>
      <c r="B1" s="1569"/>
      <c r="C1" s="1569"/>
      <c r="D1" s="1569"/>
      <c r="E1" s="1569"/>
      <c r="F1" s="1569"/>
      <c r="G1" s="1569"/>
      <c r="H1" s="1569"/>
      <c r="I1" s="1569"/>
      <c r="J1" s="1569"/>
      <c r="K1" s="1569"/>
      <c r="L1" s="1569"/>
    </row>
    <row r="2" spans="1:12" ht="15.75">
      <c r="A2" s="1569" t="s">
        <v>1842</v>
      </c>
      <c r="B2" s="1569"/>
      <c r="C2" s="1569"/>
      <c r="D2" s="1569"/>
      <c r="E2" s="1569"/>
      <c r="F2" s="1569"/>
      <c r="G2" s="1569"/>
      <c r="H2" s="1569"/>
      <c r="I2" s="1569"/>
      <c r="J2" s="1569"/>
      <c r="K2" s="1569"/>
      <c r="L2" s="1569"/>
    </row>
    <row r="3" spans="1:12" ht="15">
      <c r="A3" s="1590" t="s">
        <v>1641</v>
      </c>
      <c r="B3" s="1590"/>
      <c r="C3" s="1590"/>
      <c r="D3" s="1590"/>
      <c r="E3" s="1590"/>
      <c r="F3" s="1590"/>
      <c r="G3" s="1590"/>
      <c r="H3" s="1590"/>
      <c r="I3" s="1590"/>
      <c r="J3" s="1590"/>
      <c r="K3" s="1590"/>
      <c r="L3" s="1590"/>
    </row>
    <row r="4" spans="1:12">
      <c r="A4" s="1591" t="s">
        <v>1642</v>
      </c>
      <c r="B4" s="1591"/>
      <c r="C4" s="1591"/>
      <c r="D4" s="1591"/>
      <c r="E4" s="1591"/>
      <c r="F4" s="1591"/>
      <c r="G4" s="1591"/>
      <c r="H4" s="1591"/>
      <c r="I4" s="1591"/>
      <c r="J4" s="1591"/>
      <c r="K4" s="1591"/>
      <c r="L4" s="1591"/>
    </row>
    <row r="5" spans="1:12">
      <c r="A5" s="1592" t="s">
        <v>1305</v>
      </c>
      <c r="B5" s="1592"/>
      <c r="C5" s="1592"/>
      <c r="D5" s="1592"/>
      <c r="E5" s="1592"/>
      <c r="F5" s="1592"/>
      <c r="G5" s="1592"/>
      <c r="H5" s="1592"/>
      <c r="I5" s="1592"/>
      <c r="J5" s="1592"/>
      <c r="K5" s="1592"/>
      <c r="L5" s="1592"/>
    </row>
    <row r="6" spans="1:12" ht="13.5" customHeight="1">
      <c r="A6" s="1593" t="s">
        <v>544</v>
      </c>
      <c r="B6" s="1593" t="s">
        <v>1597</v>
      </c>
      <c r="C6" s="1593" t="s">
        <v>629</v>
      </c>
      <c r="D6" s="1586" t="s">
        <v>1437</v>
      </c>
      <c r="E6" s="1586" t="s">
        <v>1643</v>
      </c>
      <c r="F6" s="1580" t="s">
        <v>1644</v>
      </c>
      <c r="G6" s="1581"/>
      <c r="H6" s="1581"/>
      <c r="I6" s="1581"/>
      <c r="J6" s="1582"/>
      <c r="K6" s="1583" t="s">
        <v>1645</v>
      </c>
      <c r="L6" s="1586" t="s">
        <v>1646</v>
      </c>
    </row>
    <row r="7" spans="1:12" ht="40.5" customHeight="1">
      <c r="A7" s="1594"/>
      <c r="B7" s="1594"/>
      <c r="C7" s="1594"/>
      <c r="D7" s="1587"/>
      <c r="E7" s="1587"/>
      <c r="F7" s="1589" t="s">
        <v>1849</v>
      </c>
      <c r="G7" s="1589"/>
      <c r="H7" s="1589"/>
      <c r="I7" s="1589"/>
      <c r="J7" s="1176" t="s">
        <v>1790</v>
      </c>
      <c r="K7" s="1584"/>
      <c r="L7" s="1587"/>
    </row>
    <row r="8" spans="1:12" ht="15.75" customHeight="1" thickBot="1">
      <c r="A8" s="1595"/>
      <c r="B8" s="1595"/>
      <c r="C8" s="1595"/>
      <c r="D8" s="1596"/>
      <c r="E8" s="1596"/>
      <c r="F8" s="1025" t="s">
        <v>671</v>
      </c>
      <c r="G8" s="1025" t="s">
        <v>672</v>
      </c>
      <c r="H8" s="1025" t="s">
        <v>1647</v>
      </c>
      <c r="I8" s="1025" t="s">
        <v>17</v>
      </c>
      <c r="J8" s="1025" t="s">
        <v>17</v>
      </c>
      <c r="K8" s="1585"/>
      <c r="L8" s="1588"/>
    </row>
    <row r="9" spans="1:12">
      <c r="A9" s="216"/>
      <c r="B9" s="216"/>
      <c r="G9" s="1026"/>
      <c r="H9" s="1026"/>
      <c r="I9" s="1026"/>
      <c r="J9" s="1026"/>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869</v>
      </c>
    </row>
    <row r="22" spans="1:12">
      <c r="A22" s="210" t="s">
        <v>1648</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9" t="s">
        <v>541</v>
      </c>
      <c r="B1" s="1479"/>
      <c r="C1" s="1479"/>
      <c r="D1" s="1479"/>
      <c r="E1" s="1479"/>
      <c r="F1" s="1479"/>
    </row>
    <row r="2" spans="1:7">
      <c r="A2" s="1480" t="s">
        <v>542</v>
      </c>
      <c r="B2" s="1480"/>
      <c r="C2" s="1480"/>
      <c r="D2" s="1480"/>
      <c r="E2" s="1480"/>
      <c r="F2" s="1480"/>
    </row>
    <row r="3" spans="1:7">
      <c r="A3" s="1481" t="s">
        <v>1773</v>
      </c>
      <c r="B3" s="1481"/>
      <c r="C3" s="1481"/>
      <c r="D3" s="1481"/>
      <c r="E3" s="1481"/>
      <c r="F3" s="1481"/>
    </row>
    <row r="4" spans="1:7" ht="15" customHeight="1">
      <c r="A4" s="1482"/>
      <c r="B4" s="1482"/>
      <c r="C4" s="1482"/>
      <c r="D4" s="1482"/>
      <c r="E4" s="1482"/>
      <c r="F4" s="1482"/>
    </row>
    <row r="5" spans="1:7">
      <c r="A5" s="1483" t="s">
        <v>543</v>
      </c>
      <c r="B5" s="1483"/>
      <c r="C5" s="1483"/>
      <c r="D5" s="1483"/>
      <c r="E5" s="1483"/>
      <c r="F5" s="1483"/>
    </row>
    <row r="6" spans="1:7" ht="17.25">
      <c r="A6" s="1484" t="s">
        <v>741</v>
      </c>
      <c r="B6" s="1484"/>
      <c r="C6" s="1484"/>
      <c r="D6" s="1484"/>
      <c r="E6" s="1484"/>
      <c r="F6" s="1484"/>
      <c r="G6" s="211"/>
    </row>
    <row r="7" spans="1:7" ht="38.25">
      <c r="A7" s="1599" t="s">
        <v>544</v>
      </c>
      <c r="B7" s="1599" t="s">
        <v>545</v>
      </c>
      <c r="C7" s="316" t="s">
        <v>546</v>
      </c>
      <c r="D7" s="317" t="s">
        <v>701</v>
      </c>
      <c r="E7" s="317" t="s">
        <v>716</v>
      </c>
      <c r="F7" s="316" t="s">
        <v>547</v>
      </c>
    </row>
    <row r="8" spans="1:7">
      <c r="A8" s="1486"/>
      <c r="B8" s="1486"/>
      <c r="C8" s="318" t="s">
        <v>713</v>
      </c>
      <c r="D8" s="318" t="s">
        <v>714</v>
      </c>
      <c r="E8" s="318" t="s">
        <v>721</v>
      </c>
      <c r="F8" s="318" t="s">
        <v>715</v>
      </c>
    </row>
    <row r="9" spans="1:7" ht="15">
      <c r="A9" s="213" t="s">
        <v>124</v>
      </c>
      <c r="B9" s="214" t="s">
        <v>548</v>
      </c>
      <c r="C9" s="313"/>
      <c r="D9" s="313"/>
      <c r="E9" s="313"/>
      <c r="F9" s="313"/>
    </row>
    <row r="10" spans="1:7" ht="15">
      <c r="A10" s="215"/>
      <c r="C10" s="313"/>
      <c r="D10" s="313"/>
      <c r="E10" s="313"/>
      <c r="F10" s="313"/>
    </row>
    <row r="11" spans="1:7" ht="15">
      <c r="A11" s="215" t="s">
        <v>549</v>
      </c>
      <c r="B11" s="216" t="s">
        <v>550</v>
      </c>
      <c r="C11" s="313"/>
      <c r="D11" s="313"/>
      <c r="E11" s="313">
        <f>C11+D11</f>
        <v>0</v>
      </c>
      <c r="F11" s="313"/>
    </row>
    <row r="12" spans="1:7" ht="15">
      <c r="A12" s="215">
        <v>1</v>
      </c>
      <c r="C12" s="313"/>
      <c r="D12" s="313"/>
      <c r="E12" s="313">
        <f>C12+D12</f>
        <v>0</v>
      </c>
      <c r="F12" s="313"/>
    </row>
    <row r="13" spans="1:7" ht="15">
      <c r="A13" s="215">
        <v>2</v>
      </c>
      <c r="C13" s="313"/>
      <c r="D13" s="313"/>
      <c r="E13" s="313">
        <f>C13+D13</f>
        <v>0</v>
      </c>
      <c r="F13" s="313"/>
    </row>
    <row r="14" spans="1:7" ht="15">
      <c r="A14" s="215">
        <v>3</v>
      </c>
      <c r="C14" s="313"/>
      <c r="D14" s="313"/>
      <c r="E14" s="313">
        <f>C14+D14</f>
        <v>0</v>
      </c>
      <c r="F14" s="313"/>
    </row>
    <row r="15" spans="1:7" ht="15">
      <c r="A15" s="215">
        <v>4</v>
      </c>
      <c r="C15" s="313"/>
      <c r="D15" s="313"/>
      <c r="E15" s="313">
        <f>C15+D15</f>
        <v>0</v>
      </c>
      <c r="F15" s="313"/>
    </row>
    <row r="16" spans="1:7" ht="15">
      <c r="A16" s="217"/>
      <c r="B16" s="212" t="s">
        <v>108</v>
      </c>
      <c r="C16" s="314"/>
      <c r="D16" s="314"/>
      <c r="E16" s="314"/>
      <c r="F16" s="314"/>
    </row>
    <row r="17" spans="1:6" ht="15">
      <c r="A17" s="215"/>
      <c r="C17" s="313"/>
      <c r="D17" s="313"/>
      <c r="E17" s="313"/>
      <c r="F17" s="313"/>
    </row>
    <row r="18" spans="1:6" ht="15">
      <c r="A18" s="215" t="s">
        <v>551</v>
      </c>
      <c r="B18" s="216" t="s">
        <v>552</v>
      </c>
      <c r="C18" s="313"/>
      <c r="D18" s="313"/>
      <c r="E18" s="313"/>
      <c r="F18" s="313"/>
    </row>
    <row r="19" spans="1:6" ht="15">
      <c r="A19" s="215">
        <v>1</v>
      </c>
      <c r="B19" s="210" t="s">
        <v>553</v>
      </c>
      <c r="C19" s="313"/>
      <c r="D19" s="313"/>
      <c r="E19" s="313">
        <f t="shared" ref="E19:E38" si="0">C19+D19</f>
        <v>0</v>
      </c>
      <c r="F19" s="313"/>
    </row>
    <row r="20" spans="1:6" ht="15">
      <c r="A20" s="215">
        <v>2</v>
      </c>
      <c r="B20" s="210" t="s">
        <v>554</v>
      </c>
      <c r="C20" s="313"/>
      <c r="D20" s="313"/>
      <c r="E20" s="313">
        <f t="shared" si="0"/>
        <v>0</v>
      </c>
      <c r="F20" s="313"/>
    </row>
    <row r="21" spans="1:6" ht="15">
      <c r="A21" s="215">
        <v>3</v>
      </c>
      <c r="B21" s="210" t="s">
        <v>555</v>
      </c>
      <c r="C21" s="313"/>
      <c r="D21" s="313"/>
      <c r="E21" s="313">
        <f t="shared" si="0"/>
        <v>0</v>
      </c>
      <c r="F21" s="313"/>
    </row>
    <row r="22" spans="1:6" ht="15">
      <c r="A22" s="215">
        <v>4</v>
      </c>
      <c r="B22" s="210" t="s">
        <v>556</v>
      </c>
      <c r="C22" s="313"/>
      <c r="D22" s="313"/>
      <c r="E22" s="313">
        <f t="shared" si="0"/>
        <v>0</v>
      </c>
      <c r="F22" s="313"/>
    </row>
    <row r="23" spans="1:6" ht="15">
      <c r="A23" s="215">
        <v>5</v>
      </c>
      <c r="B23" s="210" t="s">
        <v>557</v>
      </c>
      <c r="C23" s="313"/>
      <c r="D23" s="313"/>
      <c r="E23" s="313">
        <f t="shared" si="0"/>
        <v>0</v>
      </c>
      <c r="F23" s="313"/>
    </row>
    <row r="24" spans="1:6" ht="15">
      <c r="A24" s="215">
        <v>6</v>
      </c>
      <c r="B24" s="210" t="s">
        <v>558</v>
      </c>
      <c r="C24" s="313"/>
      <c r="D24" s="313"/>
      <c r="E24" s="313">
        <f t="shared" si="0"/>
        <v>0</v>
      </c>
      <c r="F24" s="313"/>
    </row>
    <row r="25" spans="1:6" ht="15">
      <c r="A25" s="215">
        <v>7</v>
      </c>
      <c r="B25" s="210" t="s">
        <v>559</v>
      </c>
      <c r="C25" s="313"/>
      <c r="D25" s="313"/>
      <c r="E25" s="313">
        <f t="shared" si="0"/>
        <v>0</v>
      </c>
      <c r="F25" s="313"/>
    </row>
    <row r="26" spans="1:6" ht="15">
      <c r="A26" s="215">
        <v>8</v>
      </c>
      <c r="B26" s="210" t="s">
        <v>560</v>
      </c>
      <c r="C26" s="313"/>
      <c r="D26" s="313"/>
      <c r="E26" s="313">
        <f t="shared" si="0"/>
        <v>0</v>
      </c>
      <c r="F26" s="313"/>
    </row>
    <row r="27" spans="1:6" ht="15">
      <c r="A27" s="215">
        <v>9</v>
      </c>
      <c r="B27" s="210" t="s">
        <v>561</v>
      </c>
      <c r="C27" s="313"/>
      <c r="D27" s="313"/>
      <c r="E27" s="313">
        <f t="shared" si="0"/>
        <v>0</v>
      </c>
      <c r="F27" s="313"/>
    </row>
    <row r="28" spans="1:6" ht="15">
      <c r="A28" s="215">
        <v>10</v>
      </c>
      <c r="B28" s="210" t="s">
        <v>562</v>
      </c>
      <c r="C28" s="313"/>
      <c r="D28" s="313"/>
      <c r="E28" s="313">
        <f t="shared" si="0"/>
        <v>0</v>
      </c>
      <c r="F28" s="313"/>
    </row>
    <row r="29" spans="1:6" ht="15">
      <c r="A29" s="215">
        <v>11</v>
      </c>
      <c r="B29" s="210" t="s">
        <v>563</v>
      </c>
      <c r="C29" s="313"/>
      <c r="D29" s="313"/>
      <c r="E29" s="313">
        <f t="shared" si="0"/>
        <v>0</v>
      </c>
      <c r="F29" s="313"/>
    </row>
    <row r="30" spans="1:6" ht="15">
      <c r="A30" s="215">
        <v>12</v>
      </c>
      <c r="B30" s="210" t="s">
        <v>564</v>
      </c>
      <c r="C30" s="313"/>
      <c r="D30" s="313"/>
      <c r="E30" s="313">
        <f t="shared" si="0"/>
        <v>0</v>
      </c>
      <c r="F30" s="313"/>
    </row>
    <row r="31" spans="1:6" ht="15">
      <c r="A31" s="215">
        <v>13</v>
      </c>
      <c r="B31" s="210" t="s">
        <v>565</v>
      </c>
      <c r="C31" s="313"/>
      <c r="D31" s="313"/>
      <c r="E31" s="313">
        <f>C30+D30</f>
        <v>0</v>
      </c>
      <c r="F31" s="313"/>
    </row>
    <row r="32" spans="1:6" ht="15">
      <c r="A32" s="215">
        <v>14</v>
      </c>
      <c r="B32" s="210" t="s">
        <v>566</v>
      </c>
      <c r="C32" s="313"/>
      <c r="D32" s="313"/>
      <c r="E32" s="313">
        <f t="shared" si="0"/>
        <v>0</v>
      </c>
      <c r="F32" s="313"/>
    </row>
    <row r="33" spans="1:6" ht="15">
      <c r="A33" s="215">
        <v>15</v>
      </c>
      <c r="B33" s="210" t="s">
        <v>567</v>
      </c>
      <c r="C33" s="313"/>
      <c r="D33" s="313"/>
      <c r="E33" s="313">
        <f t="shared" si="0"/>
        <v>0</v>
      </c>
      <c r="F33" s="313"/>
    </row>
    <row r="34" spans="1:6" ht="15">
      <c r="A34" s="218">
        <v>16</v>
      </c>
      <c r="B34" s="219" t="s">
        <v>568</v>
      </c>
      <c r="C34" s="313"/>
      <c r="D34" s="313"/>
      <c r="E34" s="313">
        <f t="shared" si="0"/>
        <v>0</v>
      </c>
      <c r="F34" s="313"/>
    </row>
    <row r="35" spans="1:6" ht="15">
      <c r="A35" s="215">
        <v>17</v>
      </c>
      <c r="B35" s="220" t="s">
        <v>569</v>
      </c>
      <c r="C35" s="313"/>
      <c r="D35" s="313"/>
      <c r="E35" s="313">
        <f t="shared" si="0"/>
        <v>0</v>
      </c>
      <c r="F35" s="313"/>
    </row>
    <row r="36" spans="1:6" ht="15">
      <c r="A36" s="218">
        <v>18</v>
      </c>
      <c r="B36" s="220" t="s">
        <v>570</v>
      </c>
      <c r="C36" s="313"/>
      <c r="D36" s="313"/>
      <c r="E36" s="313">
        <f t="shared" si="0"/>
        <v>0</v>
      </c>
      <c r="F36" s="313"/>
    </row>
    <row r="37" spans="1:6" ht="15">
      <c r="A37" s="215">
        <v>19</v>
      </c>
      <c r="B37" s="220" t="s">
        <v>571</v>
      </c>
      <c r="C37" s="313"/>
      <c r="D37" s="313"/>
      <c r="E37" s="313">
        <f t="shared" si="0"/>
        <v>0</v>
      </c>
      <c r="F37" s="313"/>
    </row>
    <row r="38" spans="1:6" ht="15">
      <c r="A38" s="215">
        <v>20</v>
      </c>
      <c r="B38" s="220" t="s">
        <v>572</v>
      </c>
      <c r="C38" s="313"/>
      <c r="D38" s="313"/>
      <c r="E38" s="313">
        <f t="shared" si="0"/>
        <v>0</v>
      </c>
      <c r="F38" s="313"/>
    </row>
    <row r="39" spans="1:6" ht="15">
      <c r="A39" s="215">
        <v>21</v>
      </c>
      <c r="B39" s="327" t="s">
        <v>32</v>
      </c>
      <c r="C39" s="313"/>
      <c r="D39" s="313"/>
      <c r="E39" s="313"/>
      <c r="F39" s="313"/>
    </row>
    <row r="40" spans="1:6" ht="15">
      <c r="A40" s="217"/>
      <c r="B40" s="212" t="s">
        <v>108</v>
      </c>
      <c r="C40" s="314"/>
      <c r="D40" s="314"/>
      <c r="E40" s="314"/>
      <c r="F40" s="314"/>
    </row>
    <row r="41" spans="1:6" ht="15">
      <c r="C41" s="313"/>
      <c r="D41" s="313"/>
      <c r="E41" s="313"/>
      <c r="F41" s="313"/>
    </row>
    <row r="42" spans="1:6">
      <c r="A42" s="221"/>
      <c r="B42" s="212" t="s">
        <v>573</v>
      </c>
      <c r="C42" s="315"/>
      <c r="D42" s="315"/>
      <c r="E42" s="315"/>
      <c r="F42" s="315"/>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99" t="s">
        <v>544</v>
      </c>
      <c r="B55" s="1599" t="s">
        <v>545</v>
      </c>
      <c r="C55" s="319" t="str">
        <f t="shared" ref="C55:E56" si="1">C7</f>
        <v>TURNOVER</v>
      </c>
      <c r="D55" s="320" t="str">
        <f t="shared" si="1"/>
        <v>OTHER OPERATING REVENUE</v>
      </c>
      <c r="E55" s="320" t="str">
        <f t="shared" si="1"/>
        <v>REVENUE FROM OPERATIONS     (NOTE- 25)</v>
      </c>
      <c r="F55" s="319" t="s">
        <v>547</v>
      </c>
    </row>
    <row r="56" spans="1:6" ht="16.5" customHeight="1">
      <c r="A56" s="1486"/>
      <c r="B56" s="1486"/>
      <c r="C56" s="319" t="str">
        <f t="shared" si="1"/>
        <v>(1)</v>
      </c>
      <c r="D56" s="319" t="str">
        <f t="shared" si="1"/>
        <v>(2)</v>
      </c>
      <c r="E56" s="319" t="str">
        <f t="shared" si="1"/>
        <v>(3) =(1)+(2)</v>
      </c>
      <c r="F56" s="319" t="str">
        <f>F8</f>
        <v>(4)</v>
      </c>
    </row>
    <row r="57" spans="1:6" ht="15">
      <c r="A57" s="213" t="s">
        <v>125</v>
      </c>
      <c r="B57" s="214" t="s">
        <v>581</v>
      </c>
      <c r="C57" s="321"/>
      <c r="D57" s="321"/>
      <c r="E57" s="321"/>
      <c r="F57" s="321"/>
    </row>
    <row r="58" spans="1:6" ht="15">
      <c r="A58" s="215"/>
      <c r="C58" s="313"/>
      <c r="D58" s="313"/>
      <c r="E58" s="313"/>
      <c r="F58" s="313"/>
    </row>
    <row r="59" spans="1:6" ht="15">
      <c r="A59" s="215" t="s">
        <v>549</v>
      </c>
      <c r="B59" s="216" t="s">
        <v>550</v>
      </c>
      <c r="C59" s="313"/>
      <c r="D59" s="313"/>
      <c r="E59" s="313"/>
      <c r="F59" s="313"/>
    </row>
    <row r="60" spans="1:6" ht="15">
      <c r="A60" s="215">
        <v>1</v>
      </c>
      <c r="B60" s="210" t="s">
        <v>582</v>
      </c>
      <c r="C60" s="313"/>
      <c r="D60" s="313"/>
      <c r="E60" s="313"/>
      <c r="F60" s="313"/>
    </row>
    <row r="61" spans="1:6" ht="15">
      <c r="A61" s="215">
        <v>2</v>
      </c>
      <c r="B61" s="210" t="s">
        <v>583</v>
      </c>
      <c r="C61" s="313"/>
      <c r="D61" s="313"/>
      <c r="E61" s="313"/>
      <c r="F61" s="313"/>
    </row>
    <row r="62" spans="1:6" ht="15">
      <c r="A62" s="215">
        <v>3</v>
      </c>
      <c r="B62" s="210" t="s">
        <v>584</v>
      </c>
      <c r="C62" s="313"/>
      <c r="D62" s="313"/>
      <c r="E62" s="313"/>
      <c r="F62" s="313"/>
    </row>
    <row r="63" spans="1:6" ht="15">
      <c r="A63" s="215">
        <v>4</v>
      </c>
      <c r="B63" s="210" t="s">
        <v>585</v>
      </c>
      <c r="C63" s="313"/>
      <c r="D63" s="313"/>
      <c r="E63" s="313"/>
      <c r="F63" s="313"/>
    </row>
    <row r="64" spans="1:6" ht="15">
      <c r="A64" s="215">
        <v>5</v>
      </c>
      <c r="B64" s="210" t="s">
        <v>586</v>
      </c>
      <c r="C64" s="313"/>
      <c r="D64" s="313"/>
      <c r="E64" s="313"/>
      <c r="F64" s="313"/>
    </row>
    <row r="65" spans="1:6">
      <c r="A65" s="212"/>
      <c r="B65" s="212" t="s">
        <v>108</v>
      </c>
      <c r="C65" s="315"/>
      <c r="D65" s="315"/>
      <c r="E65" s="315"/>
      <c r="F65" s="315"/>
    </row>
    <row r="66" spans="1:6" ht="15">
      <c r="A66" s="215"/>
      <c r="B66" s="216"/>
      <c r="C66" s="313"/>
      <c r="D66" s="313"/>
      <c r="E66" s="313"/>
      <c r="F66" s="313"/>
    </row>
    <row r="67" spans="1:6" ht="15">
      <c r="A67" s="215"/>
      <c r="C67" s="313"/>
      <c r="D67" s="313"/>
      <c r="E67" s="313"/>
      <c r="F67" s="313"/>
    </row>
    <row r="68" spans="1:6" ht="15">
      <c r="A68" s="215" t="s">
        <v>551</v>
      </c>
      <c r="B68" s="216" t="s">
        <v>552</v>
      </c>
      <c r="C68" s="313"/>
      <c r="D68" s="313"/>
      <c r="E68" s="313"/>
      <c r="F68" s="313"/>
    </row>
    <row r="69" spans="1:6" ht="15">
      <c r="A69" s="215">
        <v>1</v>
      </c>
      <c r="B69" s="210" t="s">
        <v>587</v>
      </c>
      <c r="C69" s="313"/>
      <c r="D69" s="313"/>
      <c r="E69" s="313"/>
      <c r="F69" s="313"/>
    </row>
    <row r="70" spans="1:6" ht="15">
      <c r="A70" s="215">
        <v>2</v>
      </c>
      <c r="B70" s="210" t="s">
        <v>588</v>
      </c>
      <c r="C70" s="313"/>
      <c r="D70" s="313"/>
      <c r="E70" s="313"/>
      <c r="F70" s="313"/>
    </row>
    <row r="71" spans="1:6" ht="15">
      <c r="A71" s="215">
        <v>3</v>
      </c>
      <c r="B71" s="210" t="s">
        <v>583</v>
      </c>
      <c r="C71" s="313"/>
      <c r="D71" s="313"/>
      <c r="E71" s="313"/>
      <c r="F71" s="313"/>
    </row>
    <row r="72" spans="1:6" ht="15">
      <c r="A72" s="215">
        <v>4</v>
      </c>
      <c r="B72" s="210" t="s">
        <v>589</v>
      </c>
      <c r="C72" s="313"/>
      <c r="D72" s="313"/>
      <c r="E72" s="313"/>
      <c r="F72" s="313"/>
    </row>
    <row r="73" spans="1:6" ht="15">
      <c r="A73" s="215">
        <v>5</v>
      </c>
      <c r="B73" s="210" t="s">
        <v>590</v>
      </c>
      <c r="C73" s="313"/>
      <c r="D73" s="313"/>
      <c r="E73" s="313"/>
      <c r="F73" s="313"/>
    </row>
    <row r="74" spans="1:6" ht="15">
      <c r="A74" s="215">
        <v>6</v>
      </c>
      <c r="B74" s="210" t="s">
        <v>559</v>
      </c>
      <c r="C74" s="313"/>
      <c r="D74" s="313"/>
      <c r="E74" s="313"/>
      <c r="F74" s="313"/>
    </row>
    <row r="75" spans="1:6" ht="15">
      <c r="A75" s="215">
        <v>7</v>
      </c>
      <c r="B75" s="210" t="s">
        <v>591</v>
      </c>
      <c r="C75" s="313"/>
      <c r="D75" s="313"/>
      <c r="E75" s="313"/>
      <c r="F75" s="313"/>
    </row>
    <row r="76" spans="1:6" ht="15">
      <c r="A76" s="215">
        <v>8</v>
      </c>
      <c r="B76" s="210" t="s">
        <v>592</v>
      </c>
      <c r="C76" s="313"/>
      <c r="D76" s="313"/>
      <c r="E76" s="313"/>
      <c r="F76" s="313"/>
    </row>
    <row r="77" spans="1:6" ht="15">
      <c r="A77" s="215">
        <v>9</v>
      </c>
      <c r="B77" s="210" t="s">
        <v>593</v>
      </c>
      <c r="C77" s="313"/>
      <c r="D77" s="313"/>
      <c r="E77" s="313"/>
      <c r="F77" s="313"/>
    </row>
    <row r="78" spans="1:6" ht="15">
      <c r="A78" s="215">
        <v>10</v>
      </c>
      <c r="B78" s="210" t="s">
        <v>594</v>
      </c>
      <c r="C78" s="313"/>
      <c r="D78" s="313"/>
      <c r="E78" s="313"/>
      <c r="F78" s="313"/>
    </row>
    <row r="79" spans="1:6" ht="15">
      <c r="A79" s="215">
        <v>11</v>
      </c>
      <c r="B79" s="210" t="s">
        <v>595</v>
      </c>
      <c r="C79" s="313"/>
      <c r="D79" s="313"/>
      <c r="E79" s="313"/>
      <c r="F79" s="313"/>
    </row>
    <row r="80" spans="1:6" ht="15">
      <c r="A80" s="215">
        <v>12</v>
      </c>
      <c r="B80" s="210" t="s">
        <v>596</v>
      </c>
      <c r="C80" s="313"/>
      <c r="D80" s="313"/>
      <c r="E80" s="313"/>
      <c r="F80" s="313"/>
    </row>
    <row r="81" spans="1:6" ht="15">
      <c r="A81" s="215">
        <v>13</v>
      </c>
      <c r="B81" s="210" t="s">
        <v>565</v>
      </c>
      <c r="C81" s="313"/>
      <c r="D81" s="313"/>
      <c r="E81" s="313"/>
      <c r="F81" s="313"/>
    </row>
    <row r="82" spans="1:6" ht="15">
      <c r="A82" s="215">
        <v>14</v>
      </c>
      <c r="B82" s="210" t="s">
        <v>597</v>
      </c>
      <c r="C82" s="313"/>
      <c r="D82" s="313"/>
      <c r="E82" s="313"/>
      <c r="F82" s="313"/>
    </row>
    <row r="83" spans="1:6" ht="15">
      <c r="A83" s="215">
        <v>15</v>
      </c>
      <c r="B83" s="210" t="s">
        <v>598</v>
      </c>
      <c r="C83" s="313"/>
      <c r="D83" s="313"/>
      <c r="E83" s="313"/>
      <c r="F83" s="313"/>
    </row>
    <row r="84" spans="1:6" ht="15">
      <c r="A84" s="218">
        <v>16</v>
      </c>
      <c r="B84" s="210" t="s">
        <v>599</v>
      </c>
      <c r="C84" s="313"/>
      <c r="D84" s="313"/>
      <c r="E84" s="313"/>
      <c r="F84" s="313"/>
    </row>
    <row r="85" spans="1:6" ht="15">
      <c r="A85" s="218">
        <v>17</v>
      </c>
      <c r="B85" s="210" t="s">
        <v>600</v>
      </c>
      <c r="C85" s="313"/>
      <c r="D85" s="313"/>
      <c r="E85" s="313"/>
      <c r="F85" s="313"/>
    </row>
    <row r="86" spans="1:6" ht="15">
      <c r="A86" s="218">
        <v>18</v>
      </c>
      <c r="B86" s="210" t="s">
        <v>601</v>
      </c>
      <c r="C86" s="313"/>
      <c r="D86" s="313"/>
      <c r="E86" s="313"/>
      <c r="F86" s="313"/>
    </row>
    <row r="87" spans="1:6" ht="15">
      <c r="A87" s="218">
        <v>19</v>
      </c>
      <c r="B87" s="219" t="s">
        <v>602</v>
      </c>
      <c r="C87" s="313"/>
      <c r="D87" s="313"/>
      <c r="E87" s="313"/>
      <c r="F87" s="313"/>
    </row>
    <row r="88" spans="1:6" ht="15">
      <c r="A88" s="218">
        <v>20</v>
      </c>
      <c r="B88" s="220" t="s">
        <v>603</v>
      </c>
      <c r="C88" s="313"/>
      <c r="D88" s="313"/>
      <c r="E88" s="313"/>
      <c r="F88" s="313"/>
    </row>
    <row r="89" spans="1:6" ht="15">
      <c r="A89" s="218">
        <v>21</v>
      </c>
      <c r="B89" s="220" t="s">
        <v>604</v>
      </c>
      <c r="C89" s="313"/>
      <c r="D89" s="313"/>
      <c r="E89" s="313"/>
      <c r="F89" s="313"/>
    </row>
    <row r="90" spans="1:6" ht="15">
      <c r="A90" s="218">
        <v>22</v>
      </c>
      <c r="B90" s="220" t="s">
        <v>32</v>
      </c>
      <c r="C90" s="313"/>
      <c r="D90" s="313"/>
      <c r="E90" s="313"/>
      <c r="F90" s="313"/>
    </row>
    <row r="91" spans="1:6">
      <c r="A91" s="212"/>
      <c r="B91" s="212" t="s">
        <v>108</v>
      </c>
      <c r="C91" s="315"/>
      <c r="D91" s="315"/>
      <c r="E91" s="315"/>
      <c r="F91" s="315"/>
    </row>
    <row r="92" spans="1:6" ht="15">
      <c r="A92" s="218"/>
      <c r="B92" s="219"/>
      <c r="C92" s="323"/>
      <c r="D92" s="323"/>
      <c r="E92" s="323"/>
      <c r="F92" s="324"/>
    </row>
    <row r="93" spans="1:6">
      <c r="A93" s="212"/>
      <c r="B93" s="212" t="s">
        <v>605</v>
      </c>
      <c r="C93" s="322"/>
      <c r="D93" s="322"/>
      <c r="E93" s="322"/>
      <c r="F93" s="322"/>
    </row>
    <row r="94" spans="1:6">
      <c r="A94" s="218"/>
      <c r="B94" s="219"/>
      <c r="C94" s="280"/>
      <c r="D94" s="280"/>
      <c r="E94" s="280"/>
      <c r="F94" s="280"/>
    </row>
    <row r="95" spans="1:6">
      <c r="A95" s="218"/>
      <c r="B95" s="219"/>
      <c r="C95" s="280"/>
      <c r="D95" s="280"/>
      <c r="E95" s="280"/>
      <c r="F95" s="280"/>
    </row>
    <row r="96" spans="1:6" ht="15">
      <c r="A96" s="1475" t="s">
        <v>606</v>
      </c>
      <c r="B96" s="1475"/>
      <c r="C96" s="1475"/>
      <c r="D96" s="1475"/>
      <c r="E96" s="1475"/>
      <c r="F96" s="1475"/>
    </row>
    <row r="97" spans="1:7" ht="16.5" customHeight="1">
      <c r="A97" s="1478" t="s">
        <v>607</v>
      </c>
      <c r="B97" s="1478"/>
      <c r="C97" s="1478"/>
      <c r="D97" s="1478"/>
      <c r="E97" s="1478"/>
      <c r="F97" s="1478"/>
      <c r="G97" s="222"/>
    </row>
    <row r="98" spans="1:7">
      <c r="A98" s="1475" t="s">
        <v>608</v>
      </c>
      <c r="B98" s="1475"/>
      <c r="C98" s="1475"/>
      <c r="D98" s="1475"/>
      <c r="E98" s="1475"/>
      <c r="F98" s="1475"/>
    </row>
    <row r="99" spans="1:7" ht="15">
      <c r="A99" s="1475" t="s">
        <v>609</v>
      </c>
      <c r="B99" s="1475"/>
      <c r="C99" s="1475"/>
      <c r="D99" s="1475"/>
      <c r="E99" s="1475"/>
      <c r="F99" s="1475"/>
    </row>
    <row r="100" spans="1:7">
      <c r="A100" s="1475" t="s">
        <v>610</v>
      </c>
      <c r="B100" s="1475"/>
      <c r="C100" s="1475"/>
      <c r="D100" s="1475"/>
      <c r="E100" s="1475"/>
      <c r="F100" s="1475"/>
    </row>
    <row r="101" spans="1:7">
      <c r="A101" s="218"/>
      <c r="B101" s="219"/>
      <c r="C101" s="280"/>
      <c r="D101" s="280"/>
      <c r="E101" s="280"/>
      <c r="F101" s="280"/>
    </row>
    <row r="102" spans="1:7">
      <c r="F102" s="278"/>
    </row>
    <row r="103" spans="1:7" ht="36.75" customHeight="1">
      <c r="A103" s="1597" t="s">
        <v>544</v>
      </c>
      <c r="B103" s="1597"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97"/>
      <c r="B104" s="1598"/>
      <c r="C104" s="309" t="str">
        <f t="shared" si="2"/>
        <v>(1)</v>
      </c>
      <c r="D104" s="310" t="str">
        <f t="shared" si="2"/>
        <v>(2)</v>
      </c>
      <c r="E104" s="310" t="str">
        <f t="shared" si="2"/>
        <v>(3) =(1)+(2)</v>
      </c>
      <c r="F104" s="310" t="str">
        <f t="shared" si="2"/>
        <v>(4)</v>
      </c>
    </row>
    <row r="105" spans="1:7" ht="15">
      <c r="A105" s="213" t="s">
        <v>611</v>
      </c>
      <c r="B105" s="214" t="s">
        <v>612</v>
      </c>
      <c r="C105" s="321"/>
      <c r="D105" s="321"/>
      <c r="E105" s="321"/>
      <c r="F105" s="321"/>
    </row>
    <row r="106" spans="1:7" ht="15">
      <c r="A106" s="215"/>
      <c r="C106" s="313"/>
      <c r="D106" s="313"/>
      <c r="E106" s="313"/>
      <c r="F106" s="313"/>
    </row>
    <row r="107" spans="1:7" ht="15">
      <c r="A107" s="215" t="s">
        <v>549</v>
      </c>
      <c r="B107" s="216" t="s">
        <v>550</v>
      </c>
      <c r="C107" s="313"/>
      <c r="D107" s="313"/>
      <c r="E107" s="313"/>
      <c r="F107" s="313"/>
    </row>
    <row r="108" spans="1:7" ht="15">
      <c r="A108" s="215">
        <v>1</v>
      </c>
      <c r="C108" s="313"/>
      <c r="D108" s="313"/>
      <c r="E108" s="313"/>
      <c r="F108" s="313"/>
    </row>
    <row r="109" spans="1:7" ht="15">
      <c r="A109" s="215">
        <v>2</v>
      </c>
      <c r="C109" s="313"/>
      <c r="D109" s="313"/>
      <c r="E109" s="313"/>
      <c r="F109" s="313"/>
    </row>
    <row r="110" spans="1:7" ht="15">
      <c r="A110" s="215"/>
      <c r="C110" s="313"/>
      <c r="D110" s="313"/>
      <c r="E110" s="313"/>
      <c r="F110" s="313"/>
    </row>
    <row r="111" spans="1:7" ht="15">
      <c r="A111" s="215"/>
      <c r="C111" s="313"/>
      <c r="D111" s="313"/>
      <c r="E111" s="313"/>
      <c r="F111" s="313"/>
    </row>
    <row r="112" spans="1:7" ht="15">
      <c r="A112" s="217"/>
      <c r="B112" s="223" t="s">
        <v>108</v>
      </c>
      <c r="C112" s="314"/>
      <c r="D112" s="314"/>
      <c r="E112" s="314"/>
      <c r="F112" s="314"/>
    </row>
    <row r="113" spans="1:6" ht="15">
      <c r="A113" s="218"/>
      <c r="B113" s="220"/>
      <c r="C113" s="313"/>
      <c r="D113" s="313"/>
      <c r="E113" s="313"/>
      <c r="F113" s="313"/>
    </row>
    <row r="114" spans="1:6" ht="15">
      <c r="A114" s="218"/>
      <c r="B114" s="220"/>
      <c r="C114" s="313"/>
      <c r="D114" s="313"/>
      <c r="E114" s="313"/>
      <c r="F114" s="313"/>
    </row>
    <row r="115" spans="1:6" ht="15">
      <c r="A115" s="215" t="s">
        <v>551</v>
      </c>
      <c r="B115" s="216" t="s">
        <v>552</v>
      </c>
      <c r="C115" s="313"/>
      <c r="D115" s="313"/>
      <c r="E115" s="313"/>
      <c r="F115" s="313"/>
    </row>
    <row r="116" spans="1:6" ht="15">
      <c r="A116" s="215">
        <v>1</v>
      </c>
      <c r="B116" s="224" t="s">
        <v>613</v>
      </c>
      <c r="C116" s="313"/>
      <c r="D116" s="313"/>
      <c r="E116" s="313"/>
      <c r="F116" s="313"/>
    </row>
    <row r="117" spans="1:6" ht="15">
      <c r="A117" s="215">
        <v>2</v>
      </c>
      <c r="B117" s="224" t="s">
        <v>614</v>
      </c>
      <c r="C117" s="313"/>
      <c r="D117" s="313"/>
      <c r="E117" s="313"/>
      <c r="F117" s="313"/>
    </row>
    <row r="118" spans="1:6" ht="15">
      <c r="A118" s="215">
        <v>4</v>
      </c>
      <c r="B118" s="224" t="s">
        <v>615</v>
      </c>
      <c r="C118" s="313"/>
      <c r="D118" s="313"/>
      <c r="E118" s="313"/>
      <c r="F118" s="313"/>
    </row>
    <row r="119" spans="1:6" ht="15">
      <c r="A119" s="215">
        <v>5</v>
      </c>
      <c r="B119" s="210" t="s">
        <v>589</v>
      </c>
      <c r="C119" s="313"/>
      <c r="D119" s="313"/>
      <c r="E119" s="313"/>
      <c r="F119" s="313"/>
    </row>
    <row r="120" spans="1:6" ht="15">
      <c r="A120" s="215">
        <v>6</v>
      </c>
      <c r="B120" s="210" t="s">
        <v>590</v>
      </c>
      <c r="C120" s="313"/>
      <c r="D120" s="313"/>
      <c r="E120" s="313"/>
      <c r="F120" s="313"/>
    </row>
    <row r="121" spans="1:6" ht="15">
      <c r="A121" s="215">
        <v>7</v>
      </c>
      <c r="B121" s="210" t="s">
        <v>587</v>
      </c>
      <c r="C121" s="313"/>
      <c r="D121" s="313"/>
      <c r="E121" s="313"/>
      <c r="F121" s="313"/>
    </row>
    <row r="122" spans="1:6" ht="15">
      <c r="A122" s="215">
        <v>8</v>
      </c>
      <c r="B122" s="210" t="s">
        <v>583</v>
      </c>
      <c r="C122" s="313"/>
      <c r="D122" s="313"/>
      <c r="E122" s="313"/>
      <c r="F122" s="313"/>
    </row>
    <row r="123" spans="1:6" ht="15">
      <c r="A123" s="215">
        <v>9</v>
      </c>
      <c r="B123" s="210" t="s">
        <v>616</v>
      </c>
      <c r="C123" s="313"/>
      <c r="D123" s="313"/>
      <c r="E123" s="313"/>
      <c r="F123" s="313"/>
    </row>
    <row r="124" spans="1:6" ht="15">
      <c r="A124" s="215">
        <v>10</v>
      </c>
      <c r="B124" s="210" t="s">
        <v>617</v>
      </c>
      <c r="C124" s="313"/>
      <c r="D124" s="313"/>
      <c r="E124" s="313"/>
      <c r="F124" s="313"/>
    </row>
    <row r="125" spans="1:6" ht="15">
      <c r="A125" s="215">
        <v>11</v>
      </c>
      <c r="B125" s="210" t="s">
        <v>618</v>
      </c>
      <c r="C125" s="313"/>
      <c r="D125" s="313"/>
      <c r="E125" s="313"/>
      <c r="F125" s="313"/>
    </row>
    <row r="126" spans="1:6" ht="15">
      <c r="A126" s="215">
        <v>12</v>
      </c>
      <c r="B126" s="210" t="s">
        <v>559</v>
      </c>
      <c r="C126" s="313"/>
      <c r="D126" s="313"/>
      <c r="E126" s="313"/>
      <c r="F126" s="313"/>
    </row>
    <row r="127" spans="1:6" ht="15">
      <c r="A127" s="215">
        <v>13</v>
      </c>
      <c r="B127" s="210" t="s">
        <v>560</v>
      </c>
      <c r="C127" s="313"/>
      <c r="D127" s="313"/>
      <c r="E127" s="313"/>
      <c r="F127" s="313"/>
    </row>
    <row r="128" spans="1:6" ht="15">
      <c r="A128" s="215">
        <v>14</v>
      </c>
      <c r="B128" s="210" t="s">
        <v>596</v>
      </c>
      <c r="C128" s="313"/>
      <c r="D128" s="313"/>
      <c r="E128" s="313"/>
      <c r="F128" s="313"/>
    </row>
    <row r="129" spans="1:6" ht="15">
      <c r="A129" s="215">
        <v>15</v>
      </c>
      <c r="B129" s="210" t="s">
        <v>619</v>
      </c>
      <c r="C129" s="313"/>
      <c r="D129" s="313"/>
      <c r="E129" s="313"/>
      <c r="F129" s="313"/>
    </row>
    <row r="130" spans="1:6" ht="15">
      <c r="A130" s="215">
        <v>16</v>
      </c>
      <c r="B130" s="210" t="s">
        <v>601</v>
      </c>
      <c r="C130" s="313"/>
      <c r="D130" s="313"/>
      <c r="E130" s="313"/>
      <c r="F130" s="313"/>
    </row>
    <row r="131" spans="1:6" ht="15">
      <c r="A131" s="215">
        <v>17</v>
      </c>
      <c r="B131" s="210" t="s">
        <v>620</v>
      </c>
      <c r="C131" s="313"/>
      <c r="D131" s="313"/>
      <c r="E131" s="313"/>
      <c r="F131" s="313"/>
    </row>
    <row r="132" spans="1:6" ht="15">
      <c r="A132" s="218">
        <v>18</v>
      </c>
      <c r="B132" s="224" t="s">
        <v>621</v>
      </c>
      <c r="C132" s="313"/>
      <c r="D132" s="313"/>
      <c r="E132" s="313"/>
      <c r="F132" s="313"/>
    </row>
    <row r="133" spans="1:6" ht="15">
      <c r="A133" s="218">
        <v>19</v>
      </c>
      <c r="B133" s="224" t="s">
        <v>32</v>
      </c>
      <c r="C133" s="313"/>
      <c r="D133" s="313"/>
      <c r="E133" s="313"/>
      <c r="F133" s="313"/>
    </row>
    <row r="134" spans="1:6" ht="15">
      <c r="A134" s="217"/>
      <c r="B134" s="223" t="s">
        <v>108</v>
      </c>
      <c r="C134" s="314"/>
      <c r="D134" s="314"/>
      <c r="E134" s="314"/>
      <c r="F134" s="314"/>
    </row>
    <row r="135" spans="1:6" ht="15">
      <c r="A135" s="218"/>
      <c r="C135" s="313"/>
      <c r="D135" s="313"/>
      <c r="E135" s="313"/>
      <c r="F135" s="313"/>
    </row>
    <row r="136" spans="1:6">
      <c r="A136" s="221"/>
      <c r="B136" s="223" t="s">
        <v>622</v>
      </c>
      <c r="C136" s="315"/>
      <c r="D136" s="315"/>
      <c r="E136" s="315"/>
      <c r="F136" s="315"/>
    </row>
    <row r="137" spans="1:6" ht="15">
      <c r="A137" s="218"/>
      <c r="B137" s="214"/>
      <c r="C137" s="321"/>
      <c r="D137" s="321"/>
      <c r="E137" s="321"/>
      <c r="F137" s="321"/>
    </row>
    <row r="138" spans="1:6">
      <c r="A138" s="221"/>
      <c r="B138" s="225" t="s">
        <v>623</v>
      </c>
      <c r="C138" s="315"/>
      <c r="D138" s="315"/>
      <c r="E138" s="315"/>
      <c r="F138" s="315"/>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75" t="s">
        <v>608</v>
      </c>
      <c r="B143" s="1475"/>
      <c r="C143" s="1475"/>
      <c r="D143" s="1475"/>
      <c r="E143" s="1475"/>
      <c r="F143" s="1475"/>
    </row>
    <row r="144" spans="1:6" ht="15">
      <c r="A144" s="1475" t="s">
        <v>609</v>
      </c>
      <c r="B144" s="1475"/>
      <c r="C144" s="1475"/>
      <c r="D144" s="1475"/>
      <c r="E144" s="1475"/>
      <c r="F144" s="1475"/>
    </row>
    <row r="145" spans="1:6" ht="15">
      <c r="A145" s="1475" t="s">
        <v>626</v>
      </c>
      <c r="B145" s="1475"/>
      <c r="C145" s="1475"/>
      <c r="D145" s="1475"/>
      <c r="E145" s="1475"/>
      <c r="F145" s="1475"/>
    </row>
    <row r="146" spans="1:6">
      <c r="A146" s="226" t="s">
        <v>580</v>
      </c>
      <c r="B146" s="226"/>
      <c r="C146" s="281"/>
      <c r="D146" s="281"/>
      <c r="E146" s="281"/>
      <c r="F146" s="281"/>
    </row>
    <row r="147" spans="1:6">
      <c r="A147" s="1475" t="s">
        <v>627</v>
      </c>
      <c r="B147" s="1475"/>
      <c r="C147" s="1475"/>
      <c r="D147" s="1475"/>
      <c r="E147" s="1475"/>
      <c r="F147" s="1475"/>
    </row>
    <row r="148" spans="1:6">
      <c r="A148" s="1475" t="s">
        <v>670</v>
      </c>
      <c r="B148" s="1475"/>
      <c r="C148" s="1475"/>
      <c r="D148" s="1475"/>
      <c r="E148" s="1475"/>
      <c r="F148" s="1475"/>
    </row>
    <row r="149" spans="1:6">
      <c r="A149" s="215"/>
    </row>
    <row r="150" spans="1:6">
      <c r="A150" s="215"/>
    </row>
    <row r="151" spans="1:6">
      <c r="A151" s="215"/>
    </row>
    <row r="152" spans="1:6">
      <c r="A152" s="215"/>
    </row>
    <row r="153" spans="1:6" ht="15.75">
      <c r="A153" s="220" t="s">
        <v>628</v>
      </c>
      <c r="C153" s="281" t="s">
        <v>458</v>
      </c>
      <c r="D153" s="281"/>
      <c r="E153" s="344" t="s">
        <v>869</v>
      </c>
      <c r="F153" s="281"/>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dimension ref="A1:N56"/>
  <sheetViews>
    <sheetView view="pageBreakPreview" zoomScale="90" zoomScaleSheetLayoutView="90" workbookViewId="0">
      <selection activeCell="B46" sqref="B46"/>
    </sheetView>
  </sheetViews>
  <sheetFormatPr defaultRowHeight="15.75"/>
  <cols>
    <col min="1" max="1" width="5" style="1027" customWidth="1"/>
    <col min="2" max="2" width="30" style="1027" customWidth="1"/>
    <col min="3" max="3" width="17.42578125" style="1027" customWidth="1"/>
    <col min="4" max="4" width="13.85546875" style="1027" customWidth="1"/>
    <col min="5" max="5" width="10.42578125" style="1027" customWidth="1"/>
    <col min="6" max="6" width="12.5703125" style="1027" customWidth="1"/>
    <col min="7" max="7" width="12" style="1027" customWidth="1"/>
    <col min="8" max="8" width="14" style="1027" customWidth="1"/>
    <col min="9" max="9" width="13.140625" style="1027" customWidth="1"/>
    <col min="10" max="10" width="11.85546875" style="1027" customWidth="1"/>
    <col min="11" max="11" width="14.85546875" style="1028" customWidth="1"/>
    <col min="12" max="12" width="12.42578125" style="1028" customWidth="1"/>
    <col min="13" max="13" width="12.42578125" style="1027" customWidth="1"/>
    <col min="14" max="14" width="26.5703125" style="1027" customWidth="1"/>
    <col min="15" max="16384" width="9.140625" style="1027"/>
  </cols>
  <sheetData>
    <row r="1" spans="1:14" ht="16.5">
      <c r="A1" s="1612" t="s">
        <v>1774</v>
      </c>
      <c r="B1" s="1613"/>
      <c r="C1" s="1613"/>
      <c r="D1" s="1613"/>
      <c r="E1" s="1613"/>
      <c r="F1" s="1613"/>
      <c r="G1" s="1613"/>
      <c r="H1" s="1613"/>
      <c r="I1" s="1613"/>
      <c r="J1" s="1613"/>
      <c r="K1" s="1613"/>
      <c r="L1" s="1613"/>
      <c r="M1" s="1613"/>
      <c r="N1" s="1613"/>
    </row>
    <row r="2" spans="1:14" ht="16.5" customHeight="1">
      <c r="A2" s="1614" t="s">
        <v>1649</v>
      </c>
      <c r="B2" s="1615"/>
      <c r="C2" s="1615"/>
      <c r="D2" s="1615"/>
      <c r="E2" s="1615"/>
      <c r="F2" s="1615"/>
      <c r="G2" s="1615"/>
      <c r="H2" s="1615"/>
      <c r="I2" s="1615"/>
      <c r="J2" s="1615"/>
      <c r="K2" s="1615"/>
      <c r="L2" s="1615"/>
      <c r="M2" s="1615"/>
      <c r="N2" s="1615"/>
    </row>
    <row r="3" spans="1:14" ht="16.5" customHeight="1">
      <c r="A3" s="1616" t="s">
        <v>1650</v>
      </c>
      <c r="B3" s="1617"/>
      <c r="C3" s="1617"/>
      <c r="D3" s="1617"/>
      <c r="E3" s="1617"/>
      <c r="F3" s="1617"/>
      <c r="G3" s="1617"/>
      <c r="H3" s="1617"/>
      <c r="I3" s="1617"/>
      <c r="J3" s="1617"/>
      <c r="K3" s="1618"/>
      <c r="L3" s="1618"/>
      <c r="M3" s="1618"/>
      <c r="N3" s="1618"/>
    </row>
    <row r="4" spans="1:14">
      <c r="A4" s="1619" t="s">
        <v>1651</v>
      </c>
      <c r="B4" s="1620"/>
      <c r="C4" s="1620"/>
      <c r="D4" s="1620"/>
      <c r="E4" s="1620"/>
      <c r="F4" s="1620"/>
      <c r="G4" s="1620"/>
      <c r="H4" s="1620"/>
      <c r="I4" s="1620"/>
      <c r="J4" s="1620"/>
    </row>
    <row r="5" spans="1:14">
      <c r="A5" s="1029" t="s">
        <v>1652</v>
      </c>
      <c r="B5" s="1030"/>
      <c r="C5" s="1030"/>
      <c r="D5" s="1030"/>
      <c r="E5" s="1030"/>
      <c r="F5" s="1030"/>
      <c r="G5" s="1030"/>
      <c r="H5" s="1030"/>
      <c r="I5" s="1030"/>
      <c r="J5" s="1030"/>
    </row>
    <row r="6" spans="1:14" s="1031" customFormat="1" ht="40.5" customHeight="1">
      <c r="A6" s="1604" t="s">
        <v>1357</v>
      </c>
      <c r="B6" s="1606" t="s">
        <v>1653</v>
      </c>
      <c r="C6" s="1606" t="s">
        <v>1654</v>
      </c>
      <c r="D6" s="1606" t="s">
        <v>1655</v>
      </c>
      <c r="E6" s="1606" t="s">
        <v>1656</v>
      </c>
      <c r="F6" s="1606" t="s">
        <v>1657</v>
      </c>
      <c r="G6" s="1604" t="s">
        <v>1778</v>
      </c>
      <c r="H6" s="1605"/>
      <c r="I6" s="1606" t="s">
        <v>1776</v>
      </c>
      <c r="J6" s="1604" t="s">
        <v>1777</v>
      </c>
      <c r="K6" s="1605"/>
      <c r="L6" s="1608" t="s">
        <v>1658</v>
      </c>
      <c r="M6" s="1608" t="s">
        <v>1659</v>
      </c>
      <c r="N6" s="1610" t="s">
        <v>1660</v>
      </c>
    </row>
    <row r="7" spans="1:14" ht="36" customHeight="1">
      <c r="A7" s="1621"/>
      <c r="B7" s="1607"/>
      <c r="C7" s="1607"/>
      <c r="D7" s="1607"/>
      <c r="E7" s="1607"/>
      <c r="F7" s="1607"/>
      <c r="G7" s="1032" t="s">
        <v>1661</v>
      </c>
      <c r="H7" s="1033" t="s">
        <v>1662</v>
      </c>
      <c r="I7" s="1607"/>
      <c r="J7" s="1032" t="s">
        <v>1661</v>
      </c>
      <c r="K7" s="1033" t="s">
        <v>1662</v>
      </c>
      <c r="L7" s="1609"/>
      <c r="M7" s="1609"/>
      <c r="N7" s="1611"/>
    </row>
    <row r="8" spans="1:14">
      <c r="A8" s="1034"/>
      <c r="B8" s="1035"/>
      <c r="C8" s="1036"/>
      <c r="D8" s="1035"/>
      <c r="E8" s="1036"/>
      <c r="F8" s="1034"/>
      <c r="G8" s="1037"/>
      <c r="H8" s="1036"/>
      <c r="I8" s="1035"/>
      <c r="J8" s="1036"/>
      <c r="K8" s="1037"/>
      <c r="L8" s="1038"/>
      <c r="M8" s="1037"/>
      <c r="N8" s="1038"/>
    </row>
    <row r="9" spans="1:14" ht="27.75">
      <c r="A9" s="1173" t="s">
        <v>250</v>
      </c>
      <c r="B9" s="1039" t="s">
        <v>1663</v>
      </c>
      <c r="C9" s="1040"/>
      <c r="D9" s="1041"/>
      <c r="E9" s="1040"/>
      <c r="F9" s="1042"/>
      <c r="G9" s="1041"/>
      <c r="H9" s="1040"/>
      <c r="I9" s="1041"/>
      <c r="J9" s="1040"/>
      <c r="L9" s="1043"/>
      <c r="M9" s="1028"/>
      <c r="N9" s="1043"/>
    </row>
    <row r="10" spans="1:14" ht="30" customHeight="1">
      <c r="A10" s="1040"/>
      <c r="B10" s="1172" t="s">
        <v>1524</v>
      </c>
      <c r="C10" s="1172"/>
      <c r="D10" s="1172"/>
      <c r="E10" s="1172"/>
      <c r="F10" s="1172"/>
      <c r="G10" s="1041"/>
      <c r="H10" s="1040"/>
      <c r="I10" s="1041"/>
      <c r="J10" s="1040"/>
      <c r="L10" s="1043"/>
      <c r="M10" s="1028"/>
      <c r="N10" s="1043"/>
    </row>
    <row r="11" spans="1:14">
      <c r="A11" s="1040"/>
      <c r="B11" s="1172"/>
      <c r="C11" s="1172"/>
      <c r="D11" s="1172"/>
      <c r="E11" s="1172"/>
      <c r="F11" s="1172"/>
      <c r="G11" s="1041"/>
      <c r="H11" s="1040"/>
      <c r="I11" s="1041"/>
      <c r="J11" s="1040"/>
      <c r="L11" s="1043"/>
      <c r="M11" s="1028"/>
      <c r="N11" s="1043"/>
    </row>
    <row r="12" spans="1:14">
      <c r="A12" s="1040"/>
      <c r="B12" s="1172"/>
      <c r="C12" s="1172"/>
      <c r="D12" s="1172"/>
      <c r="E12" s="1172"/>
      <c r="F12" s="1172"/>
      <c r="G12" s="1041"/>
      <c r="H12" s="1040"/>
      <c r="I12" s="1041"/>
      <c r="J12" s="1040"/>
      <c r="L12" s="1043"/>
      <c r="M12" s="1028"/>
      <c r="N12" s="1043"/>
    </row>
    <row r="13" spans="1:14">
      <c r="A13" s="1040"/>
      <c r="B13" s="1172"/>
      <c r="C13" s="1172"/>
      <c r="D13" s="1172"/>
      <c r="E13" s="1172"/>
      <c r="F13" s="1172"/>
      <c r="G13" s="1041"/>
      <c r="H13" s="1040"/>
      <c r="I13" s="1041"/>
      <c r="J13" s="1040"/>
      <c r="L13" s="1043"/>
      <c r="M13" s="1028"/>
      <c r="N13" s="1043"/>
    </row>
    <row r="14" spans="1:14">
      <c r="A14" s="1040"/>
      <c r="B14" s="1172"/>
      <c r="C14" s="1172"/>
      <c r="D14" s="1172"/>
      <c r="E14" s="1172"/>
      <c r="F14" s="1172"/>
      <c r="G14" s="1041"/>
      <c r="H14" s="1040"/>
      <c r="I14" s="1041"/>
      <c r="J14" s="1040"/>
      <c r="L14" s="1043"/>
      <c r="M14" s="1028"/>
      <c r="N14" s="1043"/>
    </row>
    <row r="15" spans="1:14">
      <c r="A15" s="1040"/>
      <c r="B15" s="1172" t="s">
        <v>1525</v>
      </c>
      <c r="C15" s="1172"/>
      <c r="D15" s="1172"/>
      <c r="E15" s="1172"/>
      <c r="F15" s="1172"/>
      <c r="G15" s="1041"/>
      <c r="H15" s="1040"/>
      <c r="I15" s="1041"/>
      <c r="J15" s="1040"/>
      <c r="L15" s="1043"/>
      <c r="M15" s="1028"/>
      <c r="N15" s="1043"/>
    </row>
    <row r="16" spans="1:14">
      <c r="A16" s="1040"/>
      <c r="B16" s="1172"/>
      <c r="C16" s="1172"/>
      <c r="D16" s="1172"/>
      <c r="E16" s="1172"/>
      <c r="F16" s="1172"/>
      <c r="G16" s="1041"/>
      <c r="H16" s="1040"/>
      <c r="I16" s="1041"/>
      <c r="J16" s="1040"/>
      <c r="L16" s="1043"/>
      <c r="M16" s="1028"/>
      <c r="N16" s="1043"/>
    </row>
    <row r="17" spans="1:14">
      <c r="A17" s="1040"/>
      <c r="B17" s="1172"/>
      <c r="C17" s="1172"/>
      <c r="D17" s="1172"/>
      <c r="E17" s="1172"/>
      <c r="F17" s="1172"/>
      <c r="G17" s="1041"/>
      <c r="H17" s="1040"/>
      <c r="I17" s="1041"/>
      <c r="J17" s="1040"/>
      <c r="L17" s="1043"/>
      <c r="M17" s="1028"/>
      <c r="N17" s="1043"/>
    </row>
    <row r="18" spans="1:14">
      <c r="A18" s="1040"/>
      <c r="B18" s="1172"/>
      <c r="C18" s="1172"/>
      <c r="D18" s="1172"/>
      <c r="E18" s="1172"/>
      <c r="F18" s="1172"/>
      <c r="G18" s="1041"/>
      <c r="H18" s="1040"/>
      <c r="I18" s="1041"/>
      <c r="J18" s="1040"/>
      <c r="L18" s="1043"/>
      <c r="M18" s="1028"/>
      <c r="N18" s="1043"/>
    </row>
    <row r="19" spans="1:14">
      <c r="A19" s="1040"/>
      <c r="B19" s="1172" t="s">
        <v>1526</v>
      </c>
      <c r="C19" s="1172"/>
      <c r="D19" s="1172"/>
      <c r="E19" s="1172"/>
      <c r="F19" s="1172"/>
      <c r="G19" s="1041"/>
      <c r="H19" s="1040"/>
      <c r="I19" s="1041"/>
      <c r="J19" s="1040"/>
      <c r="L19" s="1043"/>
      <c r="M19" s="1028"/>
      <c r="N19" s="1043"/>
    </row>
    <row r="20" spans="1:14">
      <c r="A20" s="1040"/>
      <c r="B20" s="1172"/>
      <c r="C20" s="1172"/>
      <c r="D20" s="1172"/>
      <c r="E20" s="1172"/>
      <c r="F20" s="1172"/>
      <c r="G20" s="1041"/>
      <c r="H20" s="1040"/>
      <c r="I20" s="1041"/>
      <c r="J20" s="1040"/>
      <c r="L20" s="1043"/>
      <c r="M20" s="1028"/>
      <c r="N20" s="1043"/>
    </row>
    <row r="21" spans="1:14">
      <c r="A21" s="1040"/>
      <c r="B21" s="1172"/>
      <c r="C21" s="1172"/>
      <c r="D21" s="1172"/>
      <c r="E21" s="1172"/>
      <c r="F21" s="1172"/>
      <c r="G21" s="1041"/>
      <c r="H21" s="1040"/>
      <c r="I21" s="1041"/>
      <c r="J21" s="1040"/>
      <c r="L21" s="1043"/>
      <c r="M21" s="1028"/>
      <c r="N21" s="1043"/>
    </row>
    <row r="22" spans="1:14">
      <c r="A22" s="1040"/>
      <c r="B22" s="1172"/>
      <c r="C22" s="1172"/>
      <c r="D22" s="1172"/>
      <c r="E22" s="1172"/>
      <c r="F22" s="1172"/>
      <c r="G22" s="1041"/>
      <c r="H22" s="1040"/>
      <c r="I22" s="1041"/>
      <c r="J22" s="1040"/>
      <c r="L22" s="1043"/>
      <c r="M22" s="1028"/>
      <c r="N22" s="1043"/>
    </row>
    <row r="23" spans="1:14">
      <c r="A23" s="1040"/>
      <c r="B23" s="1172" t="s">
        <v>1527</v>
      </c>
      <c r="C23" s="1172"/>
      <c r="D23" s="1172"/>
      <c r="E23" s="1172"/>
      <c r="F23" s="1172"/>
      <c r="G23" s="1041"/>
      <c r="H23" s="1040"/>
      <c r="I23" s="1041"/>
      <c r="J23" s="1040"/>
      <c r="L23" s="1043"/>
      <c r="M23" s="1028"/>
      <c r="N23" s="1043"/>
    </row>
    <row r="24" spans="1:14">
      <c r="A24" s="1040"/>
      <c r="B24" s="1172"/>
      <c r="C24" s="1172"/>
      <c r="D24" s="1172"/>
      <c r="E24" s="1172"/>
      <c r="F24" s="1172"/>
      <c r="G24" s="1041"/>
      <c r="H24" s="1040"/>
      <c r="I24" s="1041"/>
      <c r="J24" s="1040"/>
      <c r="L24" s="1043"/>
      <c r="M24" s="1028"/>
      <c r="N24" s="1043"/>
    </row>
    <row r="25" spans="1:14">
      <c r="A25" s="1040"/>
      <c r="B25" s="1172"/>
      <c r="C25" s="1172"/>
      <c r="D25" s="1172"/>
      <c r="E25" s="1172"/>
      <c r="F25" s="1172"/>
      <c r="G25" s="1041"/>
      <c r="H25" s="1040"/>
      <c r="I25" s="1041"/>
      <c r="J25" s="1040"/>
      <c r="L25" s="1043"/>
      <c r="M25" s="1028"/>
      <c r="N25" s="1043"/>
    </row>
    <row r="26" spans="1:14">
      <c r="A26" s="1040"/>
      <c r="B26" s="1172"/>
      <c r="C26" s="1172"/>
      <c r="D26" s="1172"/>
      <c r="E26" s="1172"/>
      <c r="F26" s="1172"/>
      <c r="G26" s="1041"/>
      <c r="H26" s="1040"/>
      <c r="I26" s="1041"/>
      <c r="J26" s="1040"/>
      <c r="L26" s="1043"/>
      <c r="M26" s="1028"/>
      <c r="N26" s="1043"/>
    </row>
    <row r="27" spans="1:14">
      <c r="A27" s="1040"/>
      <c r="B27" s="1172"/>
      <c r="C27" s="1172"/>
      <c r="D27" s="1172"/>
      <c r="E27" s="1172"/>
      <c r="F27" s="1172"/>
      <c r="G27" s="1041"/>
      <c r="H27" s="1040"/>
      <c r="I27" s="1041"/>
      <c r="J27" s="1040"/>
      <c r="L27" s="1043"/>
      <c r="M27" s="1028"/>
      <c r="N27" s="1043"/>
    </row>
    <row r="28" spans="1:14">
      <c r="A28" s="1040"/>
      <c r="B28" s="1172" t="s">
        <v>1528</v>
      </c>
      <c r="C28" s="1172"/>
      <c r="D28" s="1172"/>
      <c r="E28" s="1172"/>
      <c r="F28" s="1172"/>
      <c r="G28" s="1041"/>
      <c r="H28" s="1040"/>
      <c r="I28" s="1041"/>
      <c r="J28" s="1040"/>
      <c r="L28" s="1043"/>
      <c r="M28" s="1028"/>
      <c r="N28" s="1043"/>
    </row>
    <row r="29" spans="1:14">
      <c r="A29" s="1040"/>
      <c r="B29" s="1172"/>
      <c r="C29" s="1172"/>
      <c r="D29" s="1172"/>
      <c r="E29" s="1172"/>
      <c r="F29" s="1172"/>
      <c r="G29" s="1041"/>
      <c r="H29" s="1040"/>
      <c r="I29" s="1041"/>
      <c r="J29" s="1040"/>
      <c r="L29" s="1043"/>
      <c r="M29" s="1028"/>
      <c r="N29" s="1043"/>
    </row>
    <row r="30" spans="1:14">
      <c r="A30" s="1040"/>
      <c r="B30" s="1172"/>
      <c r="C30" s="1172"/>
      <c r="D30" s="1172"/>
      <c r="E30" s="1172"/>
      <c r="F30" s="1172"/>
      <c r="G30" s="1041"/>
      <c r="H30" s="1040"/>
      <c r="I30" s="1041"/>
      <c r="J30" s="1040"/>
      <c r="L30" s="1043"/>
      <c r="M30" s="1028"/>
      <c r="N30" s="1043"/>
    </row>
    <row r="31" spans="1:14">
      <c r="A31" s="1040"/>
      <c r="B31" s="1172"/>
      <c r="C31" s="1172"/>
      <c r="D31" s="1172"/>
      <c r="E31" s="1172"/>
      <c r="F31" s="1172"/>
      <c r="G31" s="1041"/>
      <c r="H31" s="1040"/>
      <c r="I31" s="1041"/>
      <c r="J31" s="1040"/>
      <c r="L31" s="1043"/>
      <c r="M31" s="1028"/>
      <c r="N31" s="1043"/>
    </row>
    <row r="32" spans="1:14">
      <c r="A32" s="1040"/>
      <c r="B32" s="1172"/>
      <c r="C32" s="1172"/>
      <c r="D32" s="1172"/>
      <c r="E32" s="1172"/>
      <c r="F32" s="1172"/>
      <c r="G32" s="1041"/>
      <c r="H32" s="1040"/>
      <c r="I32" s="1041"/>
      <c r="J32" s="1040"/>
      <c r="L32" s="1043"/>
      <c r="M32" s="1028"/>
      <c r="N32" s="1043"/>
    </row>
    <row r="33" spans="1:14">
      <c r="A33" s="1040"/>
      <c r="B33" s="1172" t="s">
        <v>1529</v>
      </c>
      <c r="C33" s="1172"/>
      <c r="D33" s="1172"/>
      <c r="E33" s="1172"/>
      <c r="F33" s="1172"/>
      <c r="G33" s="1041"/>
      <c r="H33" s="1040"/>
      <c r="I33" s="1041"/>
      <c r="J33" s="1040"/>
      <c r="L33" s="1043"/>
      <c r="M33" s="1028"/>
      <c r="N33" s="1043"/>
    </row>
    <row r="34" spans="1:14">
      <c r="A34" s="1040"/>
      <c r="B34" s="1172"/>
      <c r="C34" s="1172"/>
      <c r="D34" s="1172"/>
      <c r="E34" s="1172"/>
      <c r="F34" s="1172"/>
      <c r="G34" s="1041"/>
      <c r="H34" s="1040"/>
      <c r="I34" s="1041"/>
      <c r="J34" s="1040"/>
      <c r="L34" s="1043"/>
      <c r="M34" s="1028"/>
      <c r="N34" s="1043"/>
    </row>
    <row r="35" spans="1:14">
      <c r="A35" s="1040"/>
      <c r="B35" s="1172"/>
      <c r="C35" s="1172"/>
      <c r="D35" s="1172"/>
      <c r="E35" s="1172"/>
      <c r="F35" s="1172"/>
      <c r="G35" s="1041"/>
      <c r="H35" s="1040"/>
      <c r="I35" s="1041"/>
      <c r="J35" s="1040"/>
      <c r="L35" s="1043"/>
      <c r="M35" s="1028"/>
      <c r="N35" s="1043"/>
    </row>
    <row r="36" spans="1:14">
      <c r="A36" s="1040"/>
      <c r="B36" s="1172"/>
      <c r="C36" s="1172"/>
      <c r="D36" s="1172"/>
      <c r="E36" s="1172"/>
      <c r="F36" s="1172"/>
      <c r="G36" s="1041"/>
      <c r="H36" s="1040"/>
      <c r="I36" s="1041"/>
      <c r="J36" s="1040"/>
      <c r="L36" s="1043"/>
      <c r="M36" s="1028"/>
      <c r="N36" s="1043"/>
    </row>
    <row r="37" spans="1:14">
      <c r="A37" s="1040"/>
      <c r="B37" s="1172" t="s">
        <v>1530</v>
      </c>
      <c r="C37" s="1172"/>
      <c r="D37" s="1172"/>
      <c r="E37" s="1172"/>
      <c r="F37" s="1172"/>
      <c r="G37" s="1041"/>
      <c r="H37" s="1040"/>
      <c r="I37" s="1041"/>
      <c r="J37" s="1040"/>
      <c r="L37" s="1043"/>
      <c r="M37" s="1028"/>
      <c r="N37" s="1043"/>
    </row>
    <row r="38" spans="1:14">
      <c r="A38" s="1040"/>
      <c r="B38" s="1041"/>
      <c r="C38" s="1040"/>
      <c r="D38" s="1041"/>
      <c r="E38" s="1040"/>
      <c r="F38" s="1040"/>
      <c r="G38" s="1041"/>
      <c r="H38" s="1040"/>
      <c r="I38" s="1041"/>
      <c r="J38" s="1040"/>
      <c r="L38" s="1043"/>
      <c r="M38" s="1028"/>
      <c r="N38" s="1043"/>
    </row>
    <row r="39" spans="1:14">
      <c r="A39" s="1040"/>
      <c r="B39" s="1041"/>
      <c r="C39" s="1040"/>
      <c r="D39" s="1041"/>
      <c r="E39" s="1040"/>
      <c r="F39" s="1040"/>
      <c r="G39" s="1041"/>
      <c r="H39" s="1040"/>
      <c r="I39" s="1041"/>
      <c r="J39" s="1040"/>
      <c r="L39" s="1043"/>
      <c r="M39" s="1028"/>
      <c r="N39" s="1043"/>
    </row>
    <row r="40" spans="1:14">
      <c r="A40" s="1040"/>
      <c r="B40" s="1041"/>
      <c r="C40" s="1040"/>
      <c r="D40" s="1041"/>
      <c r="E40" s="1040"/>
      <c r="F40" s="1040"/>
      <c r="G40" s="1041"/>
      <c r="H40" s="1040"/>
      <c r="I40" s="1041"/>
      <c r="J40" s="1040"/>
      <c r="L40" s="1043"/>
      <c r="M40" s="1028"/>
      <c r="N40" s="1043"/>
    </row>
    <row r="41" spans="1:14" ht="33" customHeight="1">
      <c r="A41" s="1044" t="s">
        <v>1664</v>
      </c>
      <c r="B41" s="1039" t="s">
        <v>1665</v>
      </c>
      <c r="C41" s="1040"/>
      <c r="D41" s="1041"/>
      <c r="E41" s="1040"/>
      <c r="F41" s="1040"/>
      <c r="G41" s="1041"/>
      <c r="H41" s="1040"/>
      <c r="I41" s="1041"/>
      <c r="J41" s="1040"/>
      <c r="L41" s="1043"/>
      <c r="M41" s="1028"/>
      <c r="N41" s="1043"/>
    </row>
    <row r="42" spans="1:14">
      <c r="A42" s="1040"/>
      <c r="B42" s="1041"/>
      <c r="C42" s="1040"/>
      <c r="D42" s="1041"/>
      <c r="E42" s="1040"/>
      <c r="F42" s="1040"/>
      <c r="G42" s="1041"/>
      <c r="H42" s="1040"/>
      <c r="I42" s="1041"/>
      <c r="J42" s="1040"/>
      <c r="L42" s="1043"/>
      <c r="M42" s="1028"/>
      <c r="N42" s="1043"/>
    </row>
    <row r="43" spans="1:14">
      <c r="A43" s="1040"/>
      <c r="B43" s="1041"/>
      <c r="C43" s="1040"/>
      <c r="D43" s="1041"/>
      <c r="E43" s="1040"/>
      <c r="F43" s="1040"/>
      <c r="G43" s="1041"/>
      <c r="H43" s="1040"/>
      <c r="I43" s="1041"/>
      <c r="J43" s="1040"/>
      <c r="L43" s="1043"/>
      <c r="M43" s="1028"/>
      <c r="N43" s="1043"/>
    </row>
    <row r="44" spans="1:14">
      <c r="A44" s="1040"/>
      <c r="B44" s="1041"/>
      <c r="C44" s="1040"/>
      <c r="D44" s="1041"/>
      <c r="E44" s="1040"/>
      <c r="F44" s="1040"/>
      <c r="G44" s="1041"/>
      <c r="H44" s="1040"/>
      <c r="I44" s="1041"/>
      <c r="J44" s="1040"/>
      <c r="L44" s="1043"/>
      <c r="M44" s="1028"/>
      <c r="N44" s="1043"/>
    </row>
    <row r="45" spans="1:14">
      <c r="A45" s="1040"/>
      <c r="B45" s="1041"/>
      <c r="C45" s="1040"/>
      <c r="D45" s="1041"/>
      <c r="E45" s="1040"/>
      <c r="F45" s="1040"/>
      <c r="G45" s="1041"/>
      <c r="H45" s="1040"/>
      <c r="I45" s="1041"/>
      <c r="J45" s="1040"/>
      <c r="L45" s="1043"/>
      <c r="M45" s="1028"/>
      <c r="N45" s="1043"/>
    </row>
    <row r="46" spans="1:14" ht="36" customHeight="1">
      <c r="A46" s="1175" t="s">
        <v>1666</v>
      </c>
      <c r="B46" s="1174" t="s">
        <v>1772</v>
      </c>
      <c r="C46" s="1174"/>
      <c r="D46" s="1174"/>
      <c r="E46" s="1174"/>
      <c r="F46" s="1174"/>
      <c r="G46" s="1041"/>
      <c r="H46" s="1040"/>
      <c r="I46" s="1041"/>
      <c r="J46" s="1040"/>
      <c r="L46" s="1043"/>
      <c r="M46" s="1028"/>
      <c r="N46" s="1043"/>
    </row>
    <row r="47" spans="1:14">
      <c r="A47" s="1040"/>
      <c r="B47" s="1041"/>
      <c r="C47" s="1040"/>
      <c r="D47" s="1041"/>
      <c r="E47" s="1040"/>
      <c r="F47" s="1040"/>
      <c r="G47" s="1041"/>
      <c r="H47" s="1040"/>
      <c r="I47" s="1041"/>
      <c r="J47" s="1040"/>
      <c r="L47" s="1043"/>
      <c r="M47" s="1028"/>
      <c r="N47" s="1043"/>
    </row>
    <row r="48" spans="1:14">
      <c r="A48" s="1040"/>
      <c r="B48" s="1041"/>
      <c r="C48" s="1040"/>
      <c r="D48" s="1041"/>
      <c r="E48" s="1040"/>
      <c r="F48" s="1040"/>
      <c r="G48" s="1041"/>
      <c r="H48" s="1040"/>
      <c r="I48" s="1041"/>
      <c r="J48" s="1040"/>
      <c r="L48" s="1043"/>
      <c r="M48" s="1028"/>
      <c r="N48" s="1043"/>
    </row>
    <row r="49" spans="1:14">
      <c r="A49" s="1045"/>
      <c r="B49" s="1041"/>
      <c r="C49" s="1045"/>
      <c r="D49" s="1041"/>
      <c r="E49" s="1045"/>
      <c r="F49" s="1045"/>
      <c r="G49" s="1041"/>
      <c r="H49" s="1040"/>
      <c r="I49" s="1041"/>
      <c r="J49" s="1040"/>
      <c r="L49" s="1043"/>
      <c r="M49" s="1028"/>
      <c r="N49" s="1043"/>
    </row>
    <row r="50" spans="1:14" ht="18" customHeight="1">
      <c r="A50" s="1600" t="s">
        <v>40</v>
      </c>
      <c r="B50" s="1601"/>
      <c r="C50" s="1601"/>
      <c r="D50" s="1601"/>
      <c r="E50" s="1601"/>
      <c r="F50" s="1601"/>
      <c r="G50" s="1046"/>
      <c r="H50" s="1033"/>
      <c r="I50" s="1046"/>
      <c r="J50" s="1033"/>
      <c r="K50" s="1047"/>
      <c r="L50" s="1048"/>
      <c r="M50" s="1047"/>
      <c r="N50" s="1048"/>
    </row>
    <row r="51" spans="1:14">
      <c r="A51" s="1049"/>
      <c r="B51" s="1041"/>
      <c r="C51" s="1041"/>
      <c r="D51" s="1041"/>
      <c r="E51" s="1041"/>
      <c r="F51" s="1041"/>
      <c r="G51" s="1041"/>
      <c r="H51" s="1041"/>
      <c r="I51" s="1041"/>
      <c r="J51" s="1041"/>
      <c r="M51" s="1028"/>
      <c r="N51" s="1050"/>
    </row>
    <row r="52" spans="1:14">
      <c r="A52" s="1049"/>
      <c r="B52" s="1041"/>
      <c r="C52" s="1041"/>
      <c r="D52" s="1041"/>
      <c r="E52" s="1041"/>
      <c r="F52" s="1041"/>
      <c r="G52" s="1041"/>
      <c r="H52" s="1041"/>
      <c r="I52" s="1041"/>
      <c r="J52" s="1041"/>
      <c r="M52" s="1028"/>
      <c r="N52" s="1050"/>
    </row>
    <row r="53" spans="1:14">
      <c r="A53" s="1049"/>
      <c r="B53" s="1041"/>
      <c r="C53" s="1041"/>
      <c r="D53" s="1041"/>
      <c r="E53" s="1041"/>
      <c r="F53" s="1041"/>
      <c r="G53" s="1041"/>
      <c r="H53" s="1041"/>
      <c r="I53" s="1041"/>
      <c r="J53" s="1041"/>
      <c r="M53" s="1028"/>
      <c r="N53" s="1050"/>
    </row>
    <row r="54" spans="1:14">
      <c r="A54" s="1049"/>
      <c r="B54" s="1041"/>
      <c r="C54" s="1041"/>
      <c r="D54" s="1041"/>
      <c r="E54" s="1041"/>
      <c r="F54" s="1041"/>
      <c r="G54" s="1041"/>
      <c r="H54" s="1041"/>
      <c r="I54" s="1041"/>
      <c r="J54" s="1041"/>
      <c r="M54" s="1028"/>
      <c r="N54" s="1050"/>
    </row>
    <row r="55" spans="1:14">
      <c r="A55" s="1051" t="s">
        <v>628</v>
      </c>
      <c r="B55" s="1051"/>
      <c r="C55" s="1051"/>
      <c r="D55" s="1051"/>
      <c r="E55" s="1051"/>
      <c r="F55" s="1041"/>
      <c r="G55" s="1041"/>
      <c r="H55" s="1041"/>
      <c r="K55" s="1027"/>
      <c r="L55" s="1052"/>
      <c r="M55" s="1602" t="s">
        <v>1667</v>
      </c>
      <c r="N55" s="1603"/>
    </row>
    <row r="56" spans="1:14">
      <c r="A56" s="1053"/>
      <c r="B56" s="1054"/>
      <c r="C56" s="1054"/>
      <c r="D56" s="1054"/>
      <c r="E56" s="1054"/>
      <c r="F56" s="1054"/>
      <c r="G56" s="1054"/>
      <c r="H56" s="1054"/>
      <c r="I56" s="1054"/>
      <c r="J56" s="1054"/>
      <c r="K56" s="1055"/>
      <c r="L56" s="1055"/>
      <c r="M56" s="1055"/>
      <c r="N56" s="1056"/>
    </row>
  </sheetData>
  <mergeCells count="18">
    <mergeCell ref="A1:N1"/>
    <mergeCell ref="A2:N2"/>
    <mergeCell ref="A3:N3"/>
    <mergeCell ref="A4:J4"/>
    <mergeCell ref="A6:A7"/>
    <mergeCell ref="B6:B7"/>
    <mergeCell ref="C6:C7"/>
    <mergeCell ref="D6:D7"/>
    <mergeCell ref="E6:E7"/>
    <mergeCell ref="F6:F7"/>
    <mergeCell ref="A50:F50"/>
    <mergeCell ref="M55:N55"/>
    <mergeCell ref="G6:H6"/>
    <mergeCell ref="I6:I7"/>
    <mergeCell ref="J6:K6"/>
    <mergeCell ref="L6:L7"/>
    <mergeCell ref="M6:M7"/>
    <mergeCell ref="N6:N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sheetPr>
    <pageSetUpPr fitToPage="1"/>
  </sheetPr>
  <dimension ref="A1:H19"/>
  <sheetViews>
    <sheetView view="pageBreakPreview" zoomScaleSheetLayoutView="100" workbookViewId="0">
      <selection activeCell="A2" sqref="A2:H2"/>
    </sheetView>
  </sheetViews>
  <sheetFormatPr defaultRowHeight="12.75"/>
  <cols>
    <col min="1" max="1" width="5.28515625" style="1057" customWidth="1"/>
    <col min="2" max="2" width="29.5703125" style="1057" customWidth="1"/>
    <col min="3" max="3" width="15.7109375" style="1057" customWidth="1"/>
    <col min="4" max="6" width="15.140625" style="1057" customWidth="1"/>
    <col min="7" max="7" width="25" style="1057" customWidth="1"/>
    <col min="8" max="16384" width="9.140625" style="1057"/>
  </cols>
  <sheetData>
    <row r="1" spans="1:8" ht="15.75" customHeight="1">
      <c r="A1" s="1622" t="s">
        <v>1668</v>
      </c>
      <c r="B1" s="1622"/>
      <c r="C1" s="1622"/>
      <c r="D1" s="1622"/>
      <c r="E1" s="1622"/>
      <c r="F1" s="1622"/>
      <c r="G1" s="1622"/>
      <c r="H1" s="1622"/>
    </row>
    <row r="2" spans="1:8" ht="15.75">
      <c r="A2" s="1623" t="s">
        <v>1775</v>
      </c>
      <c r="B2" s="1623"/>
      <c r="C2" s="1623"/>
      <c r="D2" s="1623"/>
      <c r="E2" s="1623"/>
      <c r="F2" s="1623"/>
      <c r="G2" s="1623"/>
      <c r="H2" s="1623"/>
    </row>
    <row r="3" spans="1:8" ht="15">
      <c r="A3" s="1624" t="s">
        <v>1669</v>
      </c>
      <c r="B3" s="1624"/>
      <c r="C3" s="1624"/>
      <c r="D3" s="1624"/>
      <c r="E3" s="1624"/>
      <c r="F3" s="1624"/>
      <c r="G3" s="1624"/>
      <c r="H3" s="1624"/>
    </row>
    <row r="4" spans="1:8">
      <c r="A4" s="1625" t="s">
        <v>1670</v>
      </c>
      <c r="B4" s="1625"/>
      <c r="C4" s="1625"/>
      <c r="D4" s="1625"/>
      <c r="E4" s="1625"/>
      <c r="F4" s="1625"/>
      <c r="G4" s="1625"/>
      <c r="H4" s="1625"/>
    </row>
    <row r="5" spans="1:8">
      <c r="A5" s="1626" t="s">
        <v>741</v>
      </c>
      <c r="B5" s="1626"/>
      <c r="C5" s="1626"/>
      <c r="D5" s="1626"/>
      <c r="E5" s="1626"/>
      <c r="F5" s="1626"/>
      <c r="G5" s="1626"/>
      <c r="H5" s="1626"/>
    </row>
    <row r="6" spans="1:8" ht="26.25" customHeight="1">
      <c r="A6" s="1058" t="s">
        <v>544</v>
      </c>
      <c r="B6" s="1059" t="s">
        <v>1671</v>
      </c>
      <c r="C6" s="1059" t="s">
        <v>629</v>
      </c>
      <c r="D6" s="1060" t="s">
        <v>1672</v>
      </c>
      <c r="E6" s="1060" t="s">
        <v>1673</v>
      </c>
      <c r="F6" s="1060" t="s">
        <v>1674</v>
      </c>
      <c r="G6" s="1059" t="s">
        <v>1437</v>
      </c>
      <c r="H6" s="1060" t="s">
        <v>718</v>
      </c>
    </row>
    <row r="14" spans="1:8">
      <c r="A14" s="1061"/>
      <c r="B14" s="1062" t="s">
        <v>17</v>
      </c>
      <c r="C14" s="1061"/>
      <c r="D14" s="1061"/>
      <c r="E14" s="1061"/>
      <c r="F14" s="1061"/>
      <c r="G14" s="1061"/>
      <c r="H14" s="1063"/>
    </row>
    <row r="19" spans="2:8">
      <c r="B19" s="1064" t="s">
        <v>1675</v>
      </c>
      <c r="D19" s="1065"/>
      <c r="E19" s="1052" t="s">
        <v>458</v>
      </c>
      <c r="F19" s="1052"/>
      <c r="G19" s="1602" t="s">
        <v>1667</v>
      </c>
      <c r="H19" s="1603"/>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D30"/>
  <sheetViews>
    <sheetView view="pageBreakPreview" topLeftCell="A19" zoomScale="130" zoomScaleSheetLayoutView="130" workbookViewId="0">
      <selection activeCell="B7" sqref="B7"/>
    </sheetView>
  </sheetViews>
  <sheetFormatPr defaultRowHeight="12.75"/>
  <cols>
    <col min="1" max="1" width="5.85546875" style="445" customWidth="1"/>
    <col min="2" max="2" width="60" style="445" customWidth="1"/>
    <col min="3" max="3" width="13.28515625" style="445" customWidth="1"/>
    <col min="4" max="4" width="26.7109375" style="445" customWidth="1"/>
    <col min="5" max="256" width="9.140625" style="445"/>
    <col min="257" max="257" width="5.85546875" style="445" customWidth="1"/>
    <col min="258" max="258" width="60" style="445" customWidth="1"/>
    <col min="259" max="259" width="13.28515625" style="445" customWidth="1"/>
    <col min="260" max="260" width="26.7109375" style="445" customWidth="1"/>
    <col min="261" max="512" width="9.140625" style="445"/>
    <col min="513" max="513" width="5.85546875" style="445" customWidth="1"/>
    <col min="514" max="514" width="60" style="445" customWidth="1"/>
    <col min="515" max="515" width="13.28515625" style="445" customWidth="1"/>
    <col min="516" max="516" width="26.7109375" style="445" customWidth="1"/>
    <col min="517" max="768" width="9.140625" style="445"/>
    <col min="769" max="769" width="5.85546875" style="445" customWidth="1"/>
    <col min="770" max="770" width="60" style="445" customWidth="1"/>
    <col min="771" max="771" width="13.28515625" style="445" customWidth="1"/>
    <col min="772" max="772" width="26.7109375" style="445" customWidth="1"/>
    <col min="773" max="1024" width="9.140625" style="445"/>
    <col min="1025" max="1025" width="5.85546875" style="445" customWidth="1"/>
    <col min="1026" max="1026" width="60" style="445" customWidth="1"/>
    <col min="1027" max="1027" width="13.28515625" style="445" customWidth="1"/>
    <col min="1028" max="1028" width="26.7109375" style="445" customWidth="1"/>
    <col min="1029" max="1280" width="9.140625" style="445"/>
    <col min="1281" max="1281" width="5.85546875" style="445" customWidth="1"/>
    <col min="1282" max="1282" width="60" style="445" customWidth="1"/>
    <col min="1283" max="1283" width="13.28515625" style="445" customWidth="1"/>
    <col min="1284" max="1284" width="26.7109375" style="445" customWidth="1"/>
    <col min="1285" max="1536" width="9.140625" style="445"/>
    <col min="1537" max="1537" width="5.85546875" style="445" customWidth="1"/>
    <col min="1538" max="1538" width="60" style="445" customWidth="1"/>
    <col min="1539" max="1539" width="13.28515625" style="445" customWidth="1"/>
    <col min="1540" max="1540" width="26.7109375" style="445" customWidth="1"/>
    <col min="1541" max="1792" width="9.140625" style="445"/>
    <col min="1793" max="1793" width="5.85546875" style="445" customWidth="1"/>
    <col min="1794" max="1794" width="60" style="445" customWidth="1"/>
    <col min="1795" max="1795" width="13.28515625" style="445" customWidth="1"/>
    <col min="1796" max="1796" width="26.7109375" style="445" customWidth="1"/>
    <col min="1797" max="2048" width="9.140625" style="445"/>
    <col min="2049" max="2049" width="5.85546875" style="445" customWidth="1"/>
    <col min="2050" max="2050" width="60" style="445" customWidth="1"/>
    <col min="2051" max="2051" width="13.28515625" style="445" customWidth="1"/>
    <col min="2052" max="2052" width="26.7109375" style="445" customWidth="1"/>
    <col min="2053" max="2304" width="9.140625" style="445"/>
    <col min="2305" max="2305" width="5.85546875" style="445" customWidth="1"/>
    <col min="2306" max="2306" width="60" style="445" customWidth="1"/>
    <col min="2307" max="2307" width="13.28515625" style="445" customWidth="1"/>
    <col min="2308" max="2308" width="26.7109375" style="445" customWidth="1"/>
    <col min="2309" max="2560" width="9.140625" style="445"/>
    <col min="2561" max="2561" width="5.85546875" style="445" customWidth="1"/>
    <col min="2562" max="2562" width="60" style="445" customWidth="1"/>
    <col min="2563" max="2563" width="13.28515625" style="445" customWidth="1"/>
    <col min="2564" max="2564" width="26.7109375" style="445" customWidth="1"/>
    <col min="2565" max="2816" width="9.140625" style="445"/>
    <col min="2817" max="2817" width="5.85546875" style="445" customWidth="1"/>
    <col min="2818" max="2818" width="60" style="445" customWidth="1"/>
    <col min="2819" max="2819" width="13.28515625" style="445" customWidth="1"/>
    <col min="2820" max="2820" width="26.7109375" style="445" customWidth="1"/>
    <col min="2821" max="3072" width="9.140625" style="445"/>
    <col min="3073" max="3073" width="5.85546875" style="445" customWidth="1"/>
    <col min="3074" max="3074" width="60" style="445" customWidth="1"/>
    <col min="3075" max="3075" width="13.28515625" style="445" customWidth="1"/>
    <col min="3076" max="3076" width="26.7109375" style="445" customWidth="1"/>
    <col min="3077" max="3328" width="9.140625" style="445"/>
    <col min="3329" max="3329" width="5.85546875" style="445" customWidth="1"/>
    <col min="3330" max="3330" width="60" style="445" customWidth="1"/>
    <col min="3331" max="3331" width="13.28515625" style="445" customWidth="1"/>
    <col min="3332" max="3332" width="26.7109375" style="445" customWidth="1"/>
    <col min="3333" max="3584" width="9.140625" style="445"/>
    <col min="3585" max="3585" width="5.85546875" style="445" customWidth="1"/>
    <col min="3586" max="3586" width="60" style="445" customWidth="1"/>
    <col min="3587" max="3587" width="13.28515625" style="445" customWidth="1"/>
    <col min="3588" max="3588" width="26.7109375" style="445" customWidth="1"/>
    <col min="3589" max="3840" width="9.140625" style="445"/>
    <col min="3841" max="3841" width="5.85546875" style="445" customWidth="1"/>
    <col min="3842" max="3842" width="60" style="445" customWidth="1"/>
    <col min="3843" max="3843" width="13.28515625" style="445" customWidth="1"/>
    <col min="3844" max="3844" width="26.7109375" style="445" customWidth="1"/>
    <col min="3845" max="4096" width="9.140625" style="445"/>
    <col min="4097" max="4097" width="5.85546875" style="445" customWidth="1"/>
    <col min="4098" max="4098" width="60" style="445" customWidth="1"/>
    <col min="4099" max="4099" width="13.28515625" style="445" customWidth="1"/>
    <col min="4100" max="4100" width="26.7109375" style="445" customWidth="1"/>
    <col min="4101" max="4352" width="9.140625" style="445"/>
    <col min="4353" max="4353" width="5.85546875" style="445" customWidth="1"/>
    <col min="4354" max="4354" width="60" style="445" customWidth="1"/>
    <col min="4355" max="4355" width="13.28515625" style="445" customWidth="1"/>
    <col min="4356" max="4356" width="26.7109375" style="445" customWidth="1"/>
    <col min="4357" max="4608" width="9.140625" style="445"/>
    <col min="4609" max="4609" width="5.85546875" style="445" customWidth="1"/>
    <col min="4610" max="4610" width="60" style="445" customWidth="1"/>
    <col min="4611" max="4611" width="13.28515625" style="445" customWidth="1"/>
    <col min="4612" max="4612" width="26.7109375" style="445" customWidth="1"/>
    <col min="4613" max="4864" width="9.140625" style="445"/>
    <col min="4865" max="4865" width="5.85546875" style="445" customWidth="1"/>
    <col min="4866" max="4866" width="60" style="445" customWidth="1"/>
    <col min="4867" max="4867" width="13.28515625" style="445" customWidth="1"/>
    <col min="4868" max="4868" width="26.7109375" style="445" customWidth="1"/>
    <col min="4869" max="5120" width="9.140625" style="445"/>
    <col min="5121" max="5121" width="5.85546875" style="445" customWidth="1"/>
    <col min="5122" max="5122" width="60" style="445" customWidth="1"/>
    <col min="5123" max="5123" width="13.28515625" style="445" customWidth="1"/>
    <col min="5124" max="5124" width="26.7109375" style="445" customWidth="1"/>
    <col min="5125" max="5376" width="9.140625" style="445"/>
    <col min="5377" max="5377" width="5.85546875" style="445" customWidth="1"/>
    <col min="5378" max="5378" width="60" style="445" customWidth="1"/>
    <col min="5379" max="5379" width="13.28515625" style="445" customWidth="1"/>
    <col min="5380" max="5380" width="26.7109375" style="445" customWidth="1"/>
    <col min="5381" max="5632" width="9.140625" style="445"/>
    <col min="5633" max="5633" width="5.85546875" style="445" customWidth="1"/>
    <col min="5634" max="5634" width="60" style="445" customWidth="1"/>
    <col min="5635" max="5635" width="13.28515625" style="445" customWidth="1"/>
    <col min="5636" max="5636" width="26.7109375" style="445" customWidth="1"/>
    <col min="5637" max="5888" width="9.140625" style="445"/>
    <col min="5889" max="5889" width="5.85546875" style="445" customWidth="1"/>
    <col min="5890" max="5890" width="60" style="445" customWidth="1"/>
    <col min="5891" max="5891" width="13.28515625" style="445" customWidth="1"/>
    <col min="5892" max="5892" width="26.7109375" style="445" customWidth="1"/>
    <col min="5893" max="6144" width="9.140625" style="445"/>
    <col min="6145" max="6145" width="5.85546875" style="445" customWidth="1"/>
    <col min="6146" max="6146" width="60" style="445" customWidth="1"/>
    <col min="6147" max="6147" width="13.28515625" style="445" customWidth="1"/>
    <col min="6148" max="6148" width="26.7109375" style="445" customWidth="1"/>
    <col min="6149" max="6400" width="9.140625" style="445"/>
    <col min="6401" max="6401" width="5.85546875" style="445" customWidth="1"/>
    <col min="6402" max="6402" width="60" style="445" customWidth="1"/>
    <col min="6403" max="6403" width="13.28515625" style="445" customWidth="1"/>
    <col min="6404" max="6404" width="26.7109375" style="445" customWidth="1"/>
    <col min="6405" max="6656" width="9.140625" style="445"/>
    <col min="6657" max="6657" width="5.85546875" style="445" customWidth="1"/>
    <col min="6658" max="6658" width="60" style="445" customWidth="1"/>
    <col min="6659" max="6659" width="13.28515625" style="445" customWidth="1"/>
    <col min="6660" max="6660" width="26.7109375" style="445" customWidth="1"/>
    <col min="6661" max="6912" width="9.140625" style="445"/>
    <col min="6913" max="6913" width="5.85546875" style="445" customWidth="1"/>
    <col min="6914" max="6914" width="60" style="445" customWidth="1"/>
    <col min="6915" max="6915" width="13.28515625" style="445" customWidth="1"/>
    <col min="6916" max="6916" width="26.7109375" style="445" customWidth="1"/>
    <col min="6917" max="7168" width="9.140625" style="445"/>
    <col min="7169" max="7169" width="5.85546875" style="445" customWidth="1"/>
    <col min="7170" max="7170" width="60" style="445" customWidth="1"/>
    <col min="7171" max="7171" width="13.28515625" style="445" customWidth="1"/>
    <col min="7172" max="7172" width="26.7109375" style="445" customWidth="1"/>
    <col min="7173" max="7424" width="9.140625" style="445"/>
    <col min="7425" max="7425" width="5.85546875" style="445" customWidth="1"/>
    <col min="7426" max="7426" width="60" style="445" customWidth="1"/>
    <col min="7427" max="7427" width="13.28515625" style="445" customWidth="1"/>
    <col min="7428" max="7428" width="26.7109375" style="445" customWidth="1"/>
    <col min="7429" max="7680" width="9.140625" style="445"/>
    <col min="7681" max="7681" width="5.85546875" style="445" customWidth="1"/>
    <col min="7682" max="7682" width="60" style="445" customWidth="1"/>
    <col min="7683" max="7683" width="13.28515625" style="445" customWidth="1"/>
    <col min="7684" max="7684" width="26.7109375" style="445" customWidth="1"/>
    <col min="7685" max="7936" width="9.140625" style="445"/>
    <col min="7937" max="7937" width="5.85546875" style="445" customWidth="1"/>
    <col min="7938" max="7938" width="60" style="445" customWidth="1"/>
    <col min="7939" max="7939" width="13.28515625" style="445" customWidth="1"/>
    <col min="7940" max="7940" width="26.7109375" style="445" customWidth="1"/>
    <col min="7941" max="8192" width="9.140625" style="445"/>
    <col min="8193" max="8193" width="5.85546875" style="445" customWidth="1"/>
    <col min="8194" max="8194" width="60" style="445" customWidth="1"/>
    <col min="8195" max="8195" width="13.28515625" style="445" customWidth="1"/>
    <col min="8196" max="8196" width="26.7109375" style="445" customWidth="1"/>
    <col min="8197" max="8448" width="9.140625" style="445"/>
    <col min="8449" max="8449" width="5.85546875" style="445" customWidth="1"/>
    <col min="8450" max="8450" width="60" style="445" customWidth="1"/>
    <col min="8451" max="8451" width="13.28515625" style="445" customWidth="1"/>
    <col min="8452" max="8452" width="26.7109375" style="445" customWidth="1"/>
    <col min="8453" max="8704" width="9.140625" style="445"/>
    <col min="8705" max="8705" width="5.85546875" style="445" customWidth="1"/>
    <col min="8706" max="8706" width="60" style="445" customWidth="1"/>
    <col min="8707" max="8707" width="13.28515625" style="445" customWidth="1"/>
    <col min="8708" max="8708" width="26.7109375" style="445" customWidth="1"/>
    <col min="8709" max="8960" width="9.140625" style="445"/>
    <col min="8961" max="8961" width="5.85546875" style="445" customWidth="1"/>
    <col min="8962" max="8962" width="60" style="445" customWidth="1"/>
    <col min="8963" max="8963" width="13.28515625" style="445" customWidth="1"/>
    <col min="8964" max="8964" width="26.7109375" style="445" customWidth="1"/>
    <col min="8965" max="9216" width="9.140625" style="445"/>
    <col min="9217" max="9217" width="5.85546875" style="445" customWidth="1"/>
    <col min="9218" max="9218" width="60" style="445" customWidth="1"/>
    <col min="9219" max="9219" width="13.28515625" style="445" customWidth="1"/>
    <col min="9220" max="9220" width="26.7109375" style="445" customWidth="1"/>
    <col min="9221" max="9472" width="9.140625" style="445"/>
    <col min="9473" max="9473" width="5.85546875" style="445" customWidth="1"/>
    <col min="9474" max="9474" width="60" style="445" customWidth="1"/>
    <col min="9475" max="9475" width="13.28515625" style="445" customWidth="1"/>
    <col min="9476" max="9476" width="26.7109375" style="445" customWidth="1"/>
    <col min="9477" max="9728" width="9.140625" style="445"/>
    <col min="9729" max="9729" width="5.85546875" style="445" customWidth="1"/>
    <col min="9730" max="9730" width="60" style="445" customWidth="1"/>
    <col min="9731" max="9731" width="13.28515625" style="445" customWidth="1"/>
    <col min="9732" max="9732" width="26.7109375" style="445" customWidth="1"/>
    <col min="9733" max="9984" width="9.140625" style="445"/>
    <col min="9985" max="9985" width="5.85546875" style="445" customWidth="1"/>
    <col min="9986" max="9986" width="60" style="445" customWidth="1"/>
    <col min="9987" max="9987" width="13.28515625" style="445" customWidth="1"/>
    <col min="9988" max="9988" width="26.7109375" style="445" customWidth="1"/>
    <col min="9989" max="10240" width="9.140625" style="445"/>
    <col min="10241" max="10241" width="5.85546875" style="445" customWidth="1"/>
    <col min="10242" max="10242" width="60" style="445" customWidth="1"/>
    <col min="10243" max="10243" width="13.28515625" style="445" customWidth="1"/>
    <col min="10244" max="10244" width="26.7109375" style="445" customWidth="1"/>
    <col min="10245" max="10496" width="9.140625" style="445"/>
    <col min="10497" max="10497" width="5.85546875" style="445" customWidth="1"/>
    <col min="10498" max="10498" width="60" style="445" customWidth="1"/>
    <col min="10499" max="10499" width="13.28515625" style="445" customWidth="1"/>
    <col min="10500" max="10500" width="26.7109375" style="445" customWidth="1"/>
    <col min="10501" max="10752" width="9.140625" style="445"/>
    <col min="10753" max="10753" width="5.85546875" style="445" customWidth="1"/>
    <col min="10754" max="10754" width="60" style="445" customWidth="1"/>
    <col min="10755" max="10755" width="13.28515625" style="445" customWidth="1"/>
    <col min="10756" max="10756" width="26.7109375" style="445" customWidth="1"/>
    <col min="10757" max="11008" width="9.140625" style="445"/>
    <col min="11009" max="11009" width="5.85546875" style="445" customWidth="1"/>
    <col min="11010" max="11010" width="60" style="445" customWidth="1"/>
    <col min="11011" max="11011" width="13.28515625" style="445" customWidth="1"/>
    <col min="11012" max="11012" width="26.7109375" style="445" customWidth="1"/>
    <col min="11013" max="11264" width="9.140625" style="445"/>
    <col min="11265" max="11265" width="5.85546875" style="445" customWidth="1"/>
    <col min="11266" max="11266" width="60" style="445" customWidth="1"/>
    <col min="11267" max="11267" width="13.28515625" style="445" customWidth="1"/>
    <col min="11268" max="11268" width="26.7109375" style="445" customWidth="1"/>
    <col min="11269" max="11520" width="9.140625" style="445"/>
    <col min="11521" max="11521" width="5.85546875" style="445" customWidth="1"/>
    <col min="11522" max="11522" width="60" style="445" customWidth="1"/>
    <col min="11523" max="11523" width="13.28515625" style="445" customWidth="1"/>
    <col min="11524" max="11524" width="26.7109375" style="445" customWidth="1"/>
    <col min="11525" max="11776" width="9.140625" style="445"/>
    <col min="11777" max="11777" width="5.85546875" style="445" customWidth="1"/>
    <col min="11778" max="11778" width="60" style="445" customWidth="1"/>
    <col min="11779" max="11779" width="13.28515625" style="445" customWidth="1"/>
    <col min="11780" max="11780" width="26.7109375" style="445" customWidth="1"/>
    <col min="11781" max="12032" width="9.140625" style="445"/>
    <col min="12033" max="12033" width="5.85546875" style="445" customWidth="1"/>
    <col min="12034" max="12034" width="60" style="445" customWidth="1"/>
    <col min="12035" max="12035" width="13.28515625" style="445" customWidth="1"/>
    <col min="12036" max="12036" width="26.7109375" style="445" customWidth="1"/>
    <col min="12037" max="12288" width="9.140625" style="445"/>
    <col min="12289" max="12289" width="5.85546875" style="445" customWidth="1"/>
    <col min="12290" max="12290" width="60" style="445" customWidth="1"/>
    <col min="12291" max="12291" width="13.28515625" style="445" customWidth="1"/>
    <col min="12292" max="12292" width="26.7109375" style="445" customWidth="1"/>
    <col min="12293" max="12544" width="9.140625" style="445"/>
    <col min="12545" max="12545" width="5.85546875" style="445" customWidth="1"/>
    <col min="12546" max="12546" width="60" style="445" customWidth="1"/>
    <col min="12547" max="12547" width="13.28515625" style="445" customWidth="1"/>
    <col min="12548" max="12548" width="26.7109375" style="445" customWidth="1"/>
    <col min="12549" max="12800" width="9.140625" style="445"/>
    <col min="12801" max="12801" width="5.85546875" style="445" customWidth="1"/>
    <col min="12802" max="12802" width="60" style="445" customWidth="1"/>
    <col min="12803" max="12803" width="13.28515625" style="445" customWidth="1"/>
    <col min="12804" max="12804" width="26.7109375" style="445" customWidth="1"/>
    <col min="12805" max="13056" width="9.140625" style="445"/>
    <col min="13057" max="13057" width="5.85546875" style="445" customWidth="1"/>
    <col min="13058" max="13058" width="60" style="445" customWidth="1"/>
    <col min="13059" max="13059" width="13.28515625" style="445" customWidth="1"/>
    <col min="13060" max="13060" width="26.7109375" style="445" customWidth="1"/>
    <col min="13061" max="13312" width="9.140625" style="445"/>
    <col min="13313" max="13313" width="5.85546875" style="445" customWidth="1"/>
    <col min="13314" max="13314" width="60" style="445" customWidth="1"/>
    <col min="13315" max="13315" width="13.28515625" style="445" customWidth="1"/>
    <col min="13316" max="13316" width="26.7109375" style="445" customWidth="1"/>
    <col min="13317" max="13568" width="9.140625" style="445"/>
    <col min="13569" max="13569" width="5.85546875" style="445" customWidth="1"/>
    <col min="13570" max="13570" width="60" style="445" customWidth="1"/>
    <col min="13571" max="13571" width="13.28515625" style="445" customWidth="1"/>
    <col min="13572" max="13572" width="26.7109375" style="445" customWidth="1"/>
    <col min="13573" max="13824" width="9.140625" style="445"/>
    <col min="13825" max="13825" width="5.85546875" style="445" customWidth="1"/>
    <col min="13826" max="13826" width="60" style="445" customWidth="1"/>
    <col min="13827" max="13827" width="13.28515625" style="445" customWidth="1"/>
    <col min="13828" max="13828" width="26.7109375" style="445" customWidth="1"/>
    <col min="13829" max="14080" width="9.140625" style="445"/>
    <col min="14081" max="14081" width="5.85546875" style="445" customWidth="1"/>
    <col min="14082" max="14082" width="60" style="445" customWidth="1"/>
    <col min="14083" max="14083" width="13.28515625" style="445" customWidth="1"/>
    <col min="14084" max="14084" width="26.7109375" style="445" customWidth="1"/>
    <col min="14085" max="14336" width="9.140625" style="445"/>
    <col min="14337" max="14337" width="5.85546875" style="445" customWidth="1"/>
    <col min="14338" max="14338" width="60" style="445" customWidth="1"/>
    <col min="14339" max="14339" width="13.28515625" style="445" customWidth="1"/>
    <col min="14340" max="14340" width="26.7109375" style="445" customWidth="1"/>
    <col min="14341" max="14592" width="9.140625" style="445"/>
    <col min="14593" max="14593" width="5.85546875" style="445" customWidth="1"/>
    <col min="14594" max="14594" width="60" style="445" customWidth="1"/>
    <col min="14595" max="14595" width="13.28515625" style="445" customWidth="1"/>
    <col min="14596" max="14596" width="26.7109375" style="445" customWidth="1"/>
    <col min="14597" max="14848" width="9.140625" style="445"/>
    <col min="14849" max="14849" width="5.85546875" style="445" customWidth="1"/>
    <col min="14850" max="14850" width="60" style="445" customWidth="1"/>
    <col min="14851" max="14851" width="13.28515625" style="445" customWidth="1"/>
    <col min="14852" max="14852" width="26.7109375" style="445" customWidth="1"/>
    <col min="14853" max="15104" width="9.140625" style="445"/>
    <col min="15105" max="15105" width="5.85546875" style="445" customWidth="1"/>
    <col min="15106" max="15106" width="60" style="445" customWidth="1"/>
    <col min="15107" max="15107" width="13.28515625" style="445" customWidth="1"/>
    <col min="15108" max="15108" width="26.7109375" style="445" customWidth="1"/>
    <col min="15109" max="15360" width="9.140625" style="445"/>
    <col min="15361" max="15361" width="5.85546875" style="445" customWidth="1"/>
    <col min="15362" max="15362" width="60" style="445" customWidth="1"/>
    <col min="15363" max="15363" width="13.28515625" style="445" customWidth="1"/>
    <col min="15364" max="15364" width="26.7109375" style="445" customWidth="1"/>
    <col min="15365" max="15616" width="9.140625" style="445"/>
    <col min="15617" max="15617" width="5.85546875" style="445" customWidth="1"/>
    <col min="15618" max="15618" width="60" style="445" customWidth="1"/>
    <col min="15619" max="15619" width="13.28515625" style="445" customWidth="1"/>
    <col min="15620" max="15620" width="26.7109375" style="445" customWidth="1"/>
    <col min="15621" max="15872" width="9.140625" style="445"/>
    <col min="15873" max="15873" width="5.85546875" style="445" customWidth="1"/>
    <col min="15874" max="15874" width="60" style="445" customWidth="1"/>
    <col min="15875" max="15875" width="13.28515625" style="445" customWidth="1"/>
    <col min="15876" max="15876" width="26.7109375" style="445" customWidth="1"/>
    <col min="15877" max="16128" width="9.140625" style="445"/>
    <col min="16129" max="16129" width="5.85546875" style="445" customWidth="1"/>
    <col min="16130" max="16130" width="60" style="445" customWidth="1"/>
    <col min="16131" max="16131" width="13.28515625" style="445" customWidth="1"/>
    <col min="16132" max="16132" width="26.7109375" style="445" customWidth="1"/>
    <col min="16133" max="16384" width="9.140625" style="445"/>
  </cols>
  <sheetData>
    <row r="1" spans="1:4" ht="17.25">
      <c r="A1" s="1628" t="s">
        <v>1850</v>
      </c>
      <c r="B1" s="1628"/>
      <c r="C1" s="1628"/>
      <c r="D1" s="1628"/>
    </row>
    <row r="2" spans="1:4" ht="15">
      <c r="A2" s="1629" t="s">
        <v>1676</v>
      </c>
      <c r="B2" s="1629"/>
      <c r="C2" s="1629"/>
      <c r="D2" s="1629"/>
    </row>
    <row r="3" spans="1:4">
      <c r="A3" s="1591" t="s">
        <v>1642</v>
      </c>
      <c r="B3" s="1591"/>
      <c r="C3" s="1591"/>
      <c r="D3" s="1591"/>
    </row>
    <row r="4" spans="1:4" ht="9.75" customHeight="1">
      <c r="C4" s="1066"/>
      <c r="D4" s="1066"/>
    </row>
    <row r="5" spans="1:4" ht="36" customHeight="1">
      <c r="A5" s="1067" t="s">
        <v>544</v>
      </c>
      <c r="B5" s="1067" t="s">
        <v>1677</v>
      </c>
      <c r="C5" s="1068" t="s">
        <v>1678</v>
      </c>
      <c r="D5" s="1068" t="s">
        <v>1679</v>
      </c>
    </row>
    <row r="6" spans="1:4" ht="15">
      <c r="A6" s="1069">
        <v>1</v>
      </c>
      <c r="B6" s="1070" t="s">
        <v>1851</v>
      </c>
      <c r="C6" s="1069"/>
      <c r="D6" s="1069"/>
    </row>
    <row r="7" spans="1:4" ht="29.25" customHeight="1">
      <c r="A7" s="1069">
        <f t="shared" ref="A7:A19" si="0">A6+1</f>
        <v>2</v>
      </c>
      <c r="B7" s="1070" t="s">
        <v>1680</v>
      </c>
      <c r="C7" s="1069"/>
      <c r="D7" s="1069"/>
    </row>
    <row r="8" spans="1:4" ht="30">
      <c r="A8" s="1069">
        <f t="shared" si="0"/>
        <v>3</v>
      </c>
      <c r="B8" s="1070" t="s">
        <v>1681</v>
      </c>
      <c r="C8" s="1069"/>
      <c r="D8" s="1069"/>
    </row>
    <row r="9" spans="1:4" ht="33.75" customHeight="1">
      <c r="A9" s="1069">
        <f t="shared" si="0"/>
        <v>4</v>
      </c>
      <c r="B9" s="1070" t="s">
        <v>1682</v>
      </c>
      <c r="C9" s="1069"/>
      <c r="D9" s="1069"/>
    </row>
    <row r="10" spans="1:4" ht="29.25" customHeight="1">
      <c r="A10" s="1069">
        <f t="shared" si="0"/>
        <v>5</v>
      </c>
      <c r="B10" s="1070" t="s">
        <v>1683</v>
      </c>
      <c r="C10" s="1069"/>
      <c r="D10" s="1069"/>
    </row>
    <row r="11" spans="1:4" ht="33" customHeight="1">
      <c r="A11" s="1069">
        <f t="shared" si="0"/>
        <v>6</v>
      </c>
      <c r="B11" s="1070" t="s">
        <v>1684</v>
      </c>
      <c r="C11" s="1069"/>
      <c r="D11" s="1069"/>
    </row>
    <row r="12" spans="1:4" ht="45">
      <c r="A12" s="1069">
        <f t="shared" si="0"/>
        <v>7</v>
      </c>
      <c r="B12" s="1070" t="s">
        <v>1685</v>
      </c>
      <c r="C12" s="1069"/>
      <c r="D12" s="1069"/>
    </row>
    <row r="13" spans="1:4" ht="15">
      <c r="A13" s="1069">
        <f t="shared" si="0"/>
        <v>8</v>
      </c>
      <c r="B13" s="1070" t="s">
        <v>1686</v>
      </c>
      <c r="C13" s="1069"/>
      <c r="D13" s="1069"/>
    </row>
    <row r="14" spans="1:4" ht="30">
      <c r="A14" s="1069">
        <f t="shared" si="0"/>
        <v>9</v>
      </c>
      <c r="B14" s="1070" t="s">
        <v>1687</v>
      </c>
      <c r="C14" s="1069"/>
      <c r="D14" s="1069"/>
    </row>
    <row r="15" spans="1:4" ht="48.75" customHeight="1">
      <c r="A15" s="1069">
        <f t="shared" si="0"/>
        <v>10</v>
      </c>
      <c r="B15" s="1070" t="s">
        <v>1688</v>
      </c>
      <c r="C15" s="1069"/>
      <c r="D15" s="1069"/>
    </row>
    <row r="16" spans="1:4" ht="60">
      <c r="A16" s="1069">
        <f t="shared" si="0"/>
        <v>11</v>
      </c>
      <c r="B16" s="1070" t="s">
        <v>1689</v>
      </c>
      <c r="C16" s="1069"/>
      <c r="D16" s="1069"/>
    </row>
    <row r="17" spans="1:4" ht="30.75" customHeight="1">
      <c r="A17" s="1069">
        <f t="shared" si="0"/>
        <v>12</v>
      </c>
      <c r="B17" s="1071" t="s">
        <v>1690</v>
      </c>
      <c r="C17" s="1072"/>
      <c r="D17" s="1072"/>
    </row>
    <row r="18" spans="1:4" ht="15">
      <c r="A18" s="1069">
        <f t="shared" si="0"/>
        <v>13</v>
      </c>
      <c r="B18" s="1071" t="s">
        <v>1691</v>
      </c>
      <c r="C18" s="1072"/>
      <c r="D18" s="1072"/>
    </row>
    <row r="19" spans="1:4" ht="45">
      <c r="A19" s="1069">
        <f t="shared" si="0"/>
        <v>14</v>
      </c>
      <c r="B19" s="1071" t="s">
        <v>1692</v>
      </c>
      <c r="C19" s="1072"/>
      <c r="D19" s="1072"/>
    </row>
    <row r="20" spans="1:4" ht="45">
      <c r="A20" s="1630">
        <f>A19+1</f>
        <v>15</v>
      </c>
      <c r="B20" s="1073" t="s">
        <v>1693</v>
      </c>
      <c r="C20" s="1072"/>
      <c r="D20" s="1072"/>
    </row>
    <row r="21" spans="1:4" ht="60">
      <c r="A21" s="1631"/>
      <c r="B21" s="1073" t="s">
        <v>1694</v>
      </c>
      <c r="C21" s="1072"/>
      <c r="D21" s="1072"/>
    </row>
    <row r="22" spans="1:4" ht="45">
      <c r="A22" s="1632"/>
      <c r="B22" s="1073" t="s">
        <v>1695</v>
      </c>
      <c r="C22" s="1072"/>
      <c r="D22" s="1072"/>
    </row>
    <row r="23" spans="1:4" ht="15">
      <c r="A23" s="1069">
        <f>A20+1</f>
        <v>16</v>
      </c>
      <c r="B23" s="1071" t="s">
        <v>1696</v>
      </c>
      <c r="C23" s="1074"/>
      <c r="D23" s="1074"/>
    </row>
    <row r="24" spans="1:4" ht="15">
      <c r="A24" s="1075"/>
      <c r="B24" s="1076"/>
      <c r="C24" s="1076"/>
      <c r="D24" s="1076"/>
    </row>
    <row r="25" spans="1:4" ht="15">
      <c r="A25" s="1075"/>
      <c r="B25" s="1076"/>
      <c r="C25" s="1076"/>
      <c r="D25" s="1076"/>
    </row>
    <row r="26" spans="1:4" ht="15">
      <c r="A26" s="1075"/>
      <c r="B26" s="1076"/>
      <c r="C26" s="1076"/>
      <c r="D26" s="1076"/>
    </row>
    <row r="27" spans="1:4" ht="15">
      <c r="A27" s="1077" t="s">
        <v>1697</v>
      </c>
      <c r="B27" s="1077"/>
      <c r="C27" s="1077"/>
      <c r="D27" s="1077"/>
    </row>
    <row r="28" spans="1:4" ht="15">
      <c r="A28" s="1077"/>
      <c r="B28" s="1077"/>
      <c r="C28" s="1633"/>
      <c r="D28" s="1633"/>
    </row>
    <row r="29" spans="1:4" ht="15">
      <c r="A29" s="1627" t="s">
        <v>506</v>
      </c>
      <c r="B29" s="1627" t="s">
        <v>1675</v>
      </c>
      <c r="C29" s="1627"/>
      <c r="D29" s="1627"/>
    </row>
    <row r="30" spans="1:4" ht="15">
      <c r="A30" s="1627" t="s">
        <v>505</v>
      </c>
      <c r="B30" s="1627"/>
      <c r="C30" s="1627"/>
      <c r="D30" s="1627"/>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dimension ref="A2:J16"/>
  <sheetViews>
    <sheetView view="pageBreakPreview" zoomScaleSheetLayoutView="100" workbookViewId="0">
      <selection activeCell="E10" sqref="E10:H10"/>
    </sheetView>
  </sheetViews>
  <sheetFormatPr defaultRowHeight="12.75"/>
  <cols>
    <col min="1" max="2" width="9.140625" style="445"/>
    <col min="3" max="3" width="17.7109375" style="445" customWidth="1"/>
    <col min="4" max="4" width="19.7109375" style="445" customWidth="1"/>
    <col min="5" max="7" width="9.140625" style="445"/>
    <col min="8" max="8" width="14.140625" style="445" customWidth="1"/>
    <col min="9" max="258" width="9.140625" style="445"/>
    <col min="259" max="259" width="17.7109375" style="445" customWidth="1"/>
    <col min="260" max="260" width="19.7109375" style="445" customWidth="1"/>
    <col min="261" max="263" width="9.140625" style="445"/>
    <col min="264" max="264" width="14.140625" style="445" customWidth="1"/>
    <col min="265" max="514" width="9.140625" style="445"/>
    <col min="515" max="515" width="17.7109375" style="445" customWidth="1"/>
    <col min="516" max="516" width="19.7109375" style="445" customWidth="1"/>
    <col min="517" max="519" width="9.140625" style="445"/>
    <col min="520" max="520" width="14.140625" style="445" customWidth="1"/>
    <col min="521" max="770" width="9.140625" style="445"/>
    <col min="771" max="771" width="17.7109375" style="445" customWidth="1"/>
    <col min="772" max="772" width="19.7109375" style="445" customWidth="1"/>
    <col min="773" max="775" width="9.140625" style="445"/>
    <col min="776" max="776" width="14.140625" style="445" customWidth="1"/>
    <col min="777" max="1026" width="9.140625" style="445"/>
    <col min="1027" max="1027" width="17.7109375" style="445" customWidth="1"/>
    <col min="1028" max="1028" width="19.7109375" style="445" customWidth="1"/>
    <col min="1029" max="1031" width="9.140625" style="445"/>
    <col min="1032" max="1032" width="14.140625" style="445" customWidth="1"/>
    <col min="1033" max="1282" width="9.140625" style="445"/>
    <col min="1283" max="1283" width="17.7109375" style="445" customWidth="1"/>
    <col min="1284" max="1284" width="19.7109375" style="445" customWidth="1"/>
    <col min="1285" max="1287" width="9.140625" style="445"/>
    <col min="1288" max="1288" width="14.140625" style="445" customWidth="1"/>
    <col min="1289" max="1538" width="9.140625" style="445"/>
    <col min="1539" max="1539" width="17.7109375" style="445" customWidth="1"/>
    <col min="1540" max="1540" width="19.7109375" style="445" customWidth="1"/>
    <col min="1541" max="1543" width="9.140625" style="445"/>
    <col min="1544" max="1544" width="14.140625" style="445" customWidth="1"/>
    <col min="1545" max="1794" width="9.140625" style="445"/>
    <col min="1795" max="1795" width="17.7109375" style="445" customWidth="1"/>
    <col min="1796" max="1796" width="19.7109375" style="445" customWidth="1"/>
    <col min="1797" max="1799" width="9.140625" style="445"/>
    <col min="1800" max="1800" width="14.140625" style="445" customWidth="1"/>
    <col min="1801" max="2050" width="9.140625" style="445"/>
    <col min="2051" max="2051" width="17.7109375" style="445" customWidth="1"/>
    <col min="2052" max="2052" width="19.7109375" style="445" customWidth="1"/>
    <col min="2053" max="2055" width="9.140625" style="445"/>
    <col min="2056" max="2056" width="14.140625" style="445" customWidth="1"/>
    <col min="2057" max="2306" width="9.140625" style="445"/>
    <col min="2307" max="2307" width="17.7109375" style="445" customWidth="1"/>
    <col min="2308" max="2308" width="19.7109375" style="445" customWidth="1"/>
    <col min="2309" max="2311" width="9.140625" style="445"/>
    <col min="2312" max="2312" width="14.140625" style="445" customWidth="1"/>
    <col min="2313" max="2562" width="9.140625" style="445"/>
    <col min="2563" max="2563" width="17.7109375" style="445" customWidth="1"/>
    <col min="2564" max="2564" width="19.7109375" style="445" customWidth="1"/>
    <col min="2565" max="2567" width="9.140625" style="445"/>
    <col min="2568" max="2568" width="14.140625" style="445" customWidth="1"/>
    <col min="2569" max="2818" width="9.140625" style="445"/>
    <col min="2819" max="2819" width="17.7109375" style="445" customWidth="1"/>
    <col min="2820" max="2820" width="19.7109375" style="445" customWidth="1"/>
    <col min="2821" max="2823" width="9.140625" style="445"/>
    <col min="2824" max="2824" width="14.140625" style="445" customWidth="1"/>
    <col min="2825" max="3074" width="9.140625" style="445"/>
    <col min="3075" max="3075" width="17.7109375" style="445" customWidth="1"/>
    <col min="3076" max="3076" width="19.7109375" style="445" customWidth="1"/>
    <col min="3077" max="3079" width="9.140625" style="445"/>
    <col min="3080" max="3080" width="14.140625" style="445" customWidth="1"/>
    <col min="3081" max="3330" width="9.140625" style="445"/>
    <col min="3331" max="3331" width="17.7109375" style="445" customWidth="1"/>
    <col min="3332" max="3332" width="19.7109375" style="445" customWidth="1"/>
    <col min="3333" max="3335" width="9.140625" style="445"/>
    <col min="3336" max="3336" width="14.140625" style="445" customWidth="1"/>
    <col min="3337" max="3586" width="9.140625" style="445"/>
    <col min="3587" max="3587" width="17.7109375" style="445" customWidth="1"/>
    <col min="3588" max="3588" width="19.7109375" style="445" customWidth="1"/>
    <col min="3589" max="3591" width="9.140625" style="445"/>
    <col min="3592" max="3592" width="14.140625" style="445" customWidth="1"/>
    <col min="3593" max="3842" width="9.140625" style="445"/>
    <col min="3843" max="3843" width="17.7109375" style="445" customWidth="1"/>
    <col min="3844" max="3844" width="19.7109375" style="445" customWidth="1"/>
    <col min="3845" max="3847" width="9.140625" style="445"/>
    <col min="3848" max="3848" width="14.140625" style="445" customWidth="1"/>
    <col min="3849" max="4098" width="9.140625" style="445"/>
    <col min="4099" max="4099" width="17.7109375" style="445" customWidth="1"/>
    <col min="4100" max="4100" width="19.7109375" style="445" customWidth="1"/>
    <col min="4101" max="4103" width="9.140625" style="445"/>
    <col min="4104" max="4104" width="14.140625" style="445" customWidth="1"/>
    <col min="4105" max="4354" width="9.140625" style="445"/>
    <col min="4355" max="4355" width="17.7109375" style="445" customWidth="1"/>
    <col min="4356" max="4356" width="19.7109375" style="445" customWidth="1"/>
    <col min="4357" max="4359" width="9.140625" style="445"/>
    <col min="4360" max="4360" width="14.140625" style="445" customWidth="1"/>
    <col min="4361" max="4610" width="9.140625" style="445"/>
    <col min="4611" max="4611" width="17.7109375" style="445" customWidth="1"/>
    <col min="4612" max="4612" width="19.7109375" style="445" customWidth="1"/>
    <col min="4613" max="4615" width="9.140625" style="445"/>
    <col min="4616" max="4616" width="14.140625" style="445" customWidth="1"/>
    <col min="4617" max="4866" width="9.140625" style="445"/>
    <col min="4867" max="4867" width="17.7109375" style="445" customWidth="1"/>
    <col min="4868" max="4868" width="19.7109375" style="445" customWidth="1"/>
    <col min="4869" max="4871" width="9.140625" style="445"/>
    <col min="4872" max="4872" width="14.140625" style="445" customWidth="1"/>
    <col min="4873" max="5122" width="9.140625" style="445"/>
    <col min="5123" max="5123" width="17.7109375" style="445" customWidth="1"/>
    <col min="5124" max="5124" width="19.7109375" style="445" customWidth="1"/>
    <col min="5125" max="5127" width="9.140625" style="445"/>
    <col min="5128" max="5128" width="14.140625" style="445" customWidth="1"/>
    <col min="5129" max="5378" width="9.140625" style="445"/>
    <col min="5379" max="5379" width="17.7109375" style="445" customWidth="1"/>
    <col min="5380" max="5380" width="19.7109375" style="445" customWidth="1"/>
    <col min="5381" max="5383" width="9.140625" style="445"/>
    <col min="5384" max="5384" width="14.140625" style="445" customWidth="1"/>
    <col min="5385" max="5634" width="9.140625" style="445"/>
    <col min="5635" max="5635" width="17.7109375" style="445" customWidth="1"/>
    <col min="5636" max="5636" width="19.7109375" style="445" customWidth="1"/>
    <col min="5637" max="5639" width="9.140625" style="445"/>
    <col min="5640" max="5640" width="14.140625" style="445" customWidth="1"/>
    <col min="5641" max="5890" width="9.140625" style="445"/>
    <col min="5891" max="5891" width="17.7109375" style="445" customWidth="1"/>
    <col min="5892" max="5892" width="19.7109375" style="445" customWidth="1"/>
    <col min="5893" max="5895" width="9.140625" style="445"/>
    <col min="5896" max="5896" width="14.140625" style="445" customWidth="1"/>
    <col min="5897" max="6146" width="9.140625" style="445"/>
    <col min="6147" max="6147" width="17.7109375" style="445" customWidth="1"/>
    <col min="6148" max="6148" width="19.7109375" style="445" customWidth="1"/>
    <col min="6149" max="6151" width="9.140625" style="445"/>
    <col min="6152" max="6152" width="14.140625" style="445" customWidth="1"/>
    <col min="6153" max="6402" width="9.140625" style="445"/>
    <col min="6403" max="6403" width="17.7109375" style="445" customWidth="1"/>
    <col min="6404" max="6404" width="19.7109375" style="445" customWidth="1"/>
    <col min="6405" max="6407" width="9.140625" style="445"/>
    <col min="6408" max="6408" width="14.140625" style="445" customWidth="1"/>
    <col min="6409" max="6658" width="9.140625" style="445"/>
    <col min="6659" max="6659" width="17.7109375" style="445" customWidth="1"/>
    <col min="6660" max="6660" width="19.7109375" style="445" customWidth="1"/>
    <col min="6661" max="6663" width="9.140625" style="445"/>
    <col min="6664" max="6664" width="14.140625" style="445" customWidth="1"/>
    <col min="6665" max="6914" width="9.140625" style="445"/>
    <col min="6915" max="6915" width="17.7109375" style="445" customWidth="1"/>
    <col min="6916" max="6916" width="19.7109375" style="445" customWidth="1"/>
    <col min="6917" max="6919" width="9.140625" style="445"/>
    <col min="6920" max="6920" width="14.140625" style="445" customWidth="1"/>
    <col min="6921" max="7170" width="9.140625" style="445"/>
    <col min="7171" max="7171" width="17.7109375" style="445" customWidth="1"/>
    <col min="7172" max="7172" width="19.7109375" style="445" customWidth="1"/>
    <col min="7173" max="7175" width="9.140625" style="445"/>
    <col min="7176" max="7176" width="14.140625" style="445" customWidth="1"/>
    <col min="7177" max="7426" width="9.140625" style="445"/>
    <col min="7427" max="7427" width="17.7109375" style="445" customWidth="1"/>
    <col min="7428" max="7428" width="19.7109375" style="445" customWidth="1"/>
    <col min="7429" max="7431" width="9.140625" style="445"/>
    <col min="7432" max="7432" width="14.140625" style="445" customWidth="1"/>
    <col min="7433" max="7682" width="9.140625" style="445"/>
    <col min="7683" max="7683" width="17.7109375" style="445" customWidth="1"/>
    <col min="7684" max="7684" width="19.7109375" style="445" customWidth="1"/>
    <col min="7685" max="7687" width="9.140625" style="445"/>
    <col min="7688" max="7688" width="14.140625" style="445" customWidth="1"/>
    <col min="7689" max="7938" width="9.140625" style="445"/>
    <col min="7939" max="7939" width="17.7109375" style="445" customWidth="1"/>
    <col min="7940" max="7940" width="19.7109375" style="445" customWidth="1"/>
    <col min="7941" max="7943" width="9.140625" style="445"/>
    <col min="7944" max="7944" width="14.140625" style="445" customWidth="1"/>
    <col min="7945" max="8194" width="9.140625" style="445"/>
    <col min="8195" max="8195" width="17.7109375" style="445" customWidth="1"/>
    <col min="8196" max="8196" width="19.7109375" style="445" customWidth="1"/>
    <col min="8197" max="8199" width="9.140625" style="445"/>
    <col min="8200" max="8200" width="14.140625" style="445" customWidth="1"/>
    <col min="8201" max="8450" width="9.140625" style="445"/>
    <col min="8451" max="8451" width="17.7109375" style="445" customWidth="1"/>
    <col min="8452" max="8452" width="19.7109375" style="445" customWidth="1"/>
    <col min="8453" max="8455" width="9.140625" style="445"/>
    <col min="8456" max="8456" width="14.140625" style="445" customWidth="1"/>
    <col min="8457" max="8706" width="9.140625" style="445"/>
    <col min="8707" max="8707" width="17.7109375" style="445" customWidth="1"/>
    <col min="8708" max="8708" width="19.7109375" style="445" customWidth="1"/>
    <col min="8709" max="8711" width="9.140625" style="445"/>
    <col min="8712" max="8712" width="14.140625" style="445" customWidth="1"/>
    <col min="8713" max="8962" width="9.140625" style="445"/>
    <col min="8963" max="8963" width="17.7109375" style="445" customWidth="1"/>
    <col min="8964" max="8964" width="19.7109375" style="445" customWidth="1"/>
    <col min="8965" max="8967" width="9.140625" style="445"/>
    <col min="8968" max="8968" width="14.140625" style="445" customWidth="1"/>
    <col min="8969" max="9218" width="9.140625" style="445"/>
    <col min="9219" max="9219" width="17.7109375" style="445" customWidth="1"/>
    <col min="9220" max="9220" width="19.7109375" style="445" customWidth="1"/>
    <col min="9221" max="9223" width="9.140625" style="445"/>
    <col min="9224" max="9224" width="14.140625" style="445" customWidth="1"/>
    <col min="9225" max="9474" width="9.140625" style="445"/>
    <col min="9475" max="9475" width="17.7109375" style="445" customWidth="1"/>
    <col min="9476" max="9476" width="19.7109375" style="445" customWidth="1"/>
    <col min="9477" max="9479" width="9.140625" style="445"/>
    <col min="9480" max="9480" width="14.140625" style="445" customWidth="1"/>
    <col min="9481" max="9730" width="9.140625" style="445"/>
    <col min="9731" max="9731" width="17.7109375" style="445" customWidth="1"/>
    <col min="9732" max="9732" width="19.7109375" style="445" customWidth="1"/>
    <col min="9733" max="9735" width="9.140625" style="445"/>
    <col min="9736" max="9736" width="14.140625" style="445" customWidth="1"/>
    <col min="9737" max="9986" width="9.140625" style="445"/>
    <col min="9987" max="9987" width="17.7109375" style="445" customWidth="1"/>
    <col min="9988" max="9988" width="19.7109375" style="445" customWidth="1"/>
    <col min="9989" max="9991" width="9.140625" style="445"/>
    <col min="9992" max="9992" width="14.140625" style="445" customWidth="1"/>
    <col min="9993" max="10242" width="9.140625" style="445"/>
    <col min="10243" max="10243" width="17.7109375" style="445" customWidth="1"/>
    <col min="10244" max="10244" width="19.7109375" style="445" customWidth="1"/>
    <col min="10245" max="10247" width="9.140625" style="445"/>
    <col min="10248" max="10248" width="14.140625" style="445" customWidth="1"/>
    <col min="10249" max="10498" width="9.140625" style="445"/>
    <col min="10499" max="10499" width="17.7109375" style="445" customWidth="1"/>
    <col min="10500" max="10500" width="19.7109375" style="445" customWidth="1"/>
    <col min="10501" max="10503" width="9.140625" style="445"/>
    <col min="10504" max="10504" width="14.140625" style="445" customWidth="1"/>
    <col min="10505" max="10754" width="9.140625" style="445"/>
    <col min="10755" max="10755" width="17.7109375" style="445" customWidth="1"/>
    <col min="10756" max="10756" width="19.7109375" style="445" customWidth="1"/>
    <col min="10757" max="10759" width="9.140625" style="445"/>
    <col min="10760" max="10760" width="14.140625" style="445" customWidth="1"/>
    <col min="10761" max="11010" width="9.140625" style="445"/>
    <col min="11011" max="11011" width="17.7109375" style="445" customWidth="1"/>
    <col min="11012" max="11012" width="19.7109375" style="445" customWidth="1"/>
    <col min="11013" max="11015" width="9.140625" style="445"/>
    <col min="11016" max="11016" width="14.140625" style="445" customWidth="1"/>
    <col min="11017" max="11266" width="9.140625" style="445"/>
    <col min="11267" max="11267" width="17.7109375" style="445" customWidth="1"/>
    <col min="11268" max="11268" width="19.7109375" style="445" customWidth="1"/>
    <col min="11269" max="11271" width="9.140625" style="445"/>
    <col min="11272" max="11272" width="14.140625" style="445" customWidth="1"/>
    <col min="11273" max="11522" width="9.140625" style="445"/>
    <col min="11523" max="11523" width="17.7109375" style="445" customWidth="1"/>
    <col min="11524" max="11524" width="19.7109375" style="445" customWidth="1"/>
    <col min="11525" max="11527" width="9.140625" style="445"/>
    <col min="11528" max="11528" width="14.140625" style="445" customWidth="1"/>
    <col min="11529" max="11778" width="9.140625" style="445"/>
    <col min="11779" max="11779" width="17.7109375" style="445" customWidth="1"/>
    <col min="11780" max="11780" width="19.7109375" style="445" customWidth="1"/>
    <col min="11781" max="11783" width="9.140625" style="445"/>
    <col min="11784" max="11784" width="14.140625" style="445" customWidth="1"/>
    <col min="11785" max="12034" width="9.140625" style="445"/>
    <col min="12035" max="12035" width="17.7109375" style="445" customWidth="1"/>
    <col min="12036" max="12036" width="19.7109375" style="445" customWidth="1"/>
    <col min="12037" max="12039" width="9.140625" style="445"/>
    <col min="12040" max="12040" width="14.140625" style="445" customWidth="1"/>
    <col min="12041" max="12290" width="9.140625" style="445"/>
    <col min="12291" max="12291" width="17.7109375" style="445" customWidth="1"/>
    <col min="12292" max="12292" width="19.7109375" style="445" customWidth="1"/>
    <col min="12293" max="12295" width="9.140625" style="445"/>
    <col min="12296" max="12296" width="14.140625" style="445" customWidth="1"/>
    <col min="12297" max="12546" width="9.140625" style="445"/>
    <col min="12547" max="12547" width="17.7109375" style="445" customWidth="1"/>
    <col min="12548" max="12548" width="19.7109375" style="445" customWidth="1"/>
    <col min="12549" max="12551" width="9.140625" style="445"/>
    <col min="12552" max="12552" width="14.140625" style="445" customWidth="1"/>
    <col min="12553" max="12802" width="9.140625" style="445"/>
    <col min="12803" max="12803" width="17.7109375" style="445" customWidth="1"/>
    <col min="12804" max="12804" width="19.7109375" style="445" customWidth="1"/>
    <col min="12805" max="12807" width="9.140625" style="445"/>
    <col min="12808" max="12808" width="14.140625" style="445" customWidth="1"/>
    <col min="12809" max="13058" width="9.140625" style="445"/>
    <col min="13059" max="13059" width="17.7109375" style="445" customWidth="1"/>
    <col min="13060" max="13060" width="19.7109375" style="445" customWidth="1"/>
    <col min="13061" max="13063" width="9.140625" style="445"/>
    <col min="13064" max="13064" width="14.140625" style="445" customWidth="1"/>
    <col min="13065" max="13314" width="9.140625" style="445"/>
    <col min="13315" max="13315" width="17.7109375" style="445" customWidth="1"/>
    <col min="13316" max="13316" width="19.7109375" style="445" customWidth="1"/>
    <col min="13317" max="13319" width="9.140625" style="445"/>
    <col min="13320" max="13320" width="14.140625" style="445" customWidth="1"/>
    <col min="13321" max="13570" width="9.140625" style="445"/>
    <col min="13571" max="13571" width="17.7109375" style="445" customWidth="1"/>
    <col min="13572" max="13572" width="19.7109375" style="445" customWidth="1"/>
    <col min="13573" max="13575" width="9.140625" style="445"/>
    <col min="13576" max="13576" width="14.140625" style="445" customWidth="1"/>
    <col min="13577" max="13826" width="9.140625" style="445"/>
    <col min="13827" max="13827" width="17.7109375" style="445" customWidth="1"/>
    <col min="13828" max="13828" width="19.7109375" style="445" customWidth="1"/>
    <col min="13829" max="13831" width="9.140625" style="445"/>
    <col min="13832" max="13832" width="14.140625" style="445" customWidth="1"/>
    <col min="13833" max="14082" width="9.140625" style="445"/>
    <col min="14083" max="14083" width="17.7109375" style="445" customWidth="1"/>
    <col min="14084" max="14084" width="19.7109375" style="445" customWidth="1"/>
    <col min="14085" max="14087" width="9.140625" style="445"/>
    <col min="14088" max="14088" width="14.140625" style="445" customWidth="1"/>
    <col min="14089" max="14338" width="9.140625" style="445"/>
    <col min="14339" max="14339" width="17.7109375" style="445" customWidth="1"/>
    <col min="14340" max="14340" width="19.7109375" style="445" customWidth="1"/>
    <col min="14341" max="14343" width="9.140625" style="445"/>
    <col min="14344" max="14344" width="14.140625" style="445" customWidth="1"/>
    <col min="14345" max="14594" width="9.140625" style="445"/>
    <col min="14595" max="14595" width="17.7109375" style="445" customWidth="1"/>
    <col min="14596" max="14596" width="19.7109375" style="445" customWidth="1"/>
    <col min="14597" max="14599" width="9.140625" style="445"/>
    <col min="14600" max="14600" width="14.140625" style="445" customWidth="1"/>
    <col min="14601" max="14850" width="9.140625" style="445"/>
    <col min="14851" max="14851" width="17.7109375" style="445" customWidth="1"/>
    <col min="14852" max="14852" width="19.7109375" style="445" customWidth="1"/>
    <col min="14853" max="14855" width="9.140625" style="445"/>
    <col min="14856" max="14856" width="14.140625" style="445" customWidth="1"/>
    <col min="14857" max="15106" width="9.140625" style="445"/>
    <col min="15107" max="15107" width="17.7109375" style="445" customWidth="1"/>
    <col min="15108" max="15108" width="19.7109375" style="445" customWidth="1"/>
    <col min="15109" max="15111" width="9.140625" style="445"/>
    <col min="15112" max="15112" width="14.140625" style="445" customWidth="1"/>
    <col min="15113" max="15362" width="9.140625" style="445"/>
    <col min="15363" max="15363" width="17.7109375" style="445" customWidth="1"/>
    <col min="15364" max="15364" width="19.7109375" style="445" customWidth="1"/>
    <col min="15365" max="15367" width="9.140625" style="445"/>
    <col min="15368" max="15368" width="14.140625" style="445" customWidth="1"/>
    <col min="15369" max="15618" width="9.140625" style="445"/>
    <col min="15619" max="15619" width="17.7109375" style="445" customWidth="1"/>
    <col min="15620" max="15620" width="19.7109375" style="445" customWidth="1"/>
    <col min="15621" max="15623" width="9.140625" style="445"/>
    <col min="15624" max="15624" width="14.140625" style="445" customWidth="1"/>
    <col min="15625" max="15874" width="9.140625" style="445"/>
    <col min="15875" max="15875" width="17.7109375" style="445" customWidth="1"/>
    <col min="15876" max="15876" width="19.7109375" style="445" customWidth="1"/>
    <col min="15877" max="15879" width="9.140625" style="445"/>
    <col min="15880" max="15880" width="14.140625" style="445" customWidth="1"/>
    <col min="15881" max="16130" width="9.140625" style="445"/>
    <col min="16131" max="16131" width="17.7109375" style="445" customWidth="1"/>
    <col min="16132" max="16132" width="19.7109375" style="445" customWidth="1"/>
    <col min="16133" max="16135" width="9.140625" style="445"/>
    <col min="16136" max="16136" width="14.140625" style="445" customWidth="1"/>
    <col min="16137" max="16384" width="9.140625" style="445"/>
  </cols>
  <sheetData>
    <row r="2" spans="1:10" ht="15.75">
      <c r="A2" s="1078" t="s">
        <v>1852</v>
      </c>
      <c r="B2" s="1078"/>
      <c r="C2" s="1078"/>
      <c r="D2" s="1078"/>
      <c r="E2" s="1078"/>
      <c r="F2" s="1078"/>
      <c r="G2" s="1078"/>
      <c r="H2" s="1078"/>
      <c r="I2" s="1079"/>
      <c r="J2" s="1079"/>
    </row>
    <row r="4" spans="1:10" ht="15">
      <c r="A4" s="1629" t="s">
        <v>1698</v>
      </c>
      <c r="B4" s="1629"/>
      <c r="C4" s="1629"/>
      <c r="D4" s="1629"/>
      <c r="E4" s="1629"/>
      <c r="F4" s="1629"/>
      <c r="G4" s="1629"/>
      <c r="H4" s="1629"/>
      <c r="I4" s="1080"/>
    </row>
    <row r="5" spans="1:10" ht="12.75" customHeight="1">
      <c r="A5" s="1635" t="s">
        <v>1642</v>
      </c>
      <c r="B5" s="1635"/>
      <c r="C5" s="1635"/>
      <c r="D5" s="1635"/>
      <c r="E5" s="1635"/>
      <c r="F5" s="1635"/>
      <c r="G5" s="1635"/>
      <c r="H5" s="1635"/>
      <c r="I5" s="1081"/>
    </row>
    <row r="6" spans="1:10">
      <c r="A6" s="1592" t="s">
        <v>1305</v>
      </c>
      <c r="B6" s="1592"/>
      <c r="C6" s="1592"/>
      <c r="D6" s="1592"/>
      <c r="E6" s="1592"/>
      <c r="F6" s="1592"/>
      <c r="G6" s="1592"/>
      <c r="H6" s="1592"/>
      <c r="I6" s="1082"/>
    </row>
    <row r="7" spans="1:10">
      <c r="A7" s="1636"/>
      <c r="B7" s="1636"/>
      <c r="C7" s="1636"/>
      <c r="D7" s="1636"/>
      <c r="E7" s="1636"/>
      <c r="F7" s="1636"/>
      <c r="G7" s="1636"/>
      <c r="H7" s="1636"/>
    </row>
    <row r="8" spans="1:10" ht="24.75" customHeight="1">
      <c r="A8" s="1083" t="s">
        <v>544</v>
      </c>
      <c r="B8" s="1637" t="s">
        <v>1699</v>
      </c>
      <c r="C8" s="1637"/>
      <c r="D8" s="1084" t="s">
        <v>1700</v>
      </c>
      <c r="E8" s="1638" t="s">
        <v>1701</v>
      </c>
      <c r="F8" s="1638"/>
      <c r="G8" s="1638"/>
      <c r="H8" s="1638"/>
    </row>
    <row r="9" spans="1:10" ht="80.099999999999994" customHeight="1">
      <c r="A9" s="1085"/>
      <c r="B9" s="1634"/>
      <c r="C9" s="1634"/>
      <c r="D9" s="1086"/>
      <c r="E9" s="1634"/>
      <c r="F9" s="1634"/>
      <c r="G9" s="1634"/>
      <c r="H9" s="1634"/>
    </row>
    <row r="10" spans="1:10" ht="80.099999999999994" customHeight="1">
      <c r="A10" s="1086"/>
      <c r="B10" s="1634"/>
      <c r="C10" s="1634"/>
      <c r="D10" s="1086"/>
      <c r="E10" s="1634"/>
      <c r="F10" s="1634"/>
      <c r="G10" s="1634"/>
      <c r="H10" s="1634"/>
    </row>
    <row r="16" spans="1:10" ht="15.75">
      <c r="A16" s="1087" t="s">
        <v>628</v>
      </c>
      <c r="B16" s="210"/>
      <c r="E16" s="210"/>
      <c r="F16" s="1087"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dimension ref="A1:R13"/>
  <sheetViews>
    <sheetView view="pageBreakPreview" zoomScaleSheetLayoutView="100" workbookViewId="0">
      <selection activeCell="A6" sqref="A6:I6"/>
    </sheetView>
  </sheetViews>
  <sheetFormatPr defaultRowHeight="15"/>
  <sheetData>
    <row r="1" spans="1:18" ht="15.75">
      <c r="A1" s="1644" t="s">
        <v>456</v>
      </c>
      <c r="B1" s="1644"/>
      <c r="C1" s="1644"/>
      <c r="D1" s="1644"/>
      <c r="E1" s="1644"/>
      <c r="F1" s="1644"/>
      <c r="G1" s="1644"/>
      <c r="H1" s="1644"/>
      <c r="I1" s="1644"/>
    </row>
    <row r="2" spans="1:18">
      <c r="A2" s="1645" t="str">
        <f>[65]BSheet!A3</f>
        <v>Name of the Branch/Division (Co)_____________________________________</v>
      </c>
      <c r="B2" s="1645"/>
      <c r="C2" s="1645"/>
      <c r="D2" s="1645"/>
      <c r="E2" s="1645"/>
      <c r="F2" s="1645"/>
      <c r="G2" s="1645"/>
      <c r="H2" s="1645"/>
      <c r="I2" s="1645"/>
    </row>
    <row r="3" spans="1:18">
      <c r="A3" s="1646" t="s">
        <v>1702</v>
      </c>
      <c r="B3" s="1646"/>
      <c r="C3" s="1646"/>
      <c r="D3" s="1646"/>
      <c r="E3" s="1646"/>
      <c r="F3" s="1646"/>
      <c r="G3" s="1646"/>
      <c r="H3" s="1646"/>
      <c r="I3" s="1646"/>
      <c r="K3" s="1088"/>
      <c r="L3" s="1088"/>
      <c r="M3" s="1088"/>
      <c r="N3" s="1088"/>
      <c r="O3" s="1088"/>
      <c r="P3" s="1088"/>
      <c r="Q3" s="1088"/>
      <c r="R3" s="1088"/>
    </row>
    <row r="4" spans="1:18" ht="19.5">
      <c r="A4" s="1647" t="s">
        <v>1703</v>
      </c>
      <c r="B4" s="1647"/>
      <c r="C4" s="1647"/>
      <c r="D4" s="1647"/>
      <c r="E4" s="1647"/>
      <c r="F4" s="1647"/>
      <c r="G4" s="1647"/>
      <c r="H4" s="1647"/>
      <c r="I4" s="1647"/>
    </row>
    <row r="5" spans="1:18">
      <c r="A5" s="1640"/>
      <c r="B5" s="1640"/>
      <c r="C5" s="1640"/>
      <c r="D5" s="1640"/>
      <c r="E5" s="1640"/>
      <c r="F5" s="1640"/>
      <c r="G5" s="1640"/>
      <c r="H5" s="1640"/>
      <c r="I5" s="1640"/>
    </row>
    <row r="6" spans="1:18" ht="52.5" customHeight="1">
      <c r="A6" s="1643" t="s">
        <v>1853</v>
      </c>
      <c r="B6" s="1643"/>
      <c r="C6" s="1643"/>
      <c r="D6" s="1643"/>
      <c r="E6" s="1643"/>
      <c r="F6" s="1643"/>
      <c r="G6" s="1643"/>
      <c r="H6" s="1643"/>
      <c r="I6" s="1643"/>
    </row>
    <row r="7" spans="1:18">
      <c r="A7" s="1640"/>
      <c r="B7" s="1640"/>
      <c r="C7" s="1640"/>
      <c r="D7" s="1640"/>
      <c r="E7" s="1640"/>
      <c r="F7" s="1640"/>
      <c r="G7" s="1640"/>
      <c r="H7" s="1640"/>
      <c r="I7" s="1640"/>
    </row>
    <row r="8" spans="1:18">
      <c r="A8" s="1640"/>
      <c r="B8" s="1640"/>
      <c r="C8" s="1640"/>
      <c r="D8" s="1640"/>
      <c r="E8" s="1640"/>
      <c r="F8" s="1640"/>
      <c r="G8" s="1640"/>
      <c r="H8" s="1640"/>
      <c r="I8" s="1640"/>
    </row>
    <row r="9" spans="1:18">
      <c r="A9" s="1640"/>
      <c r="B9" s="1640"/>
      <c r="C9" s="1640"/>
      <c r="D9" s="1640"/>
      <c r="E9" s="1640"/>
      <c r="F9" s="1640"/>
      <c r="G9" s="1640"/>
      <c r="H9" s="1640"/>
      <c r="I9" s="1640"/>
    </row>
    <row r="10" spans="1:18">
      <c r="A10" s="1640"/>
      <c r="B10" s="1640"/>
      <c r="C10" s="1640"/>
      <c r="D10" s="1640"/>
      <c r="E10" s="1640"/>
      <c r="F10" s="1640"/>
      <c r="G10" s="1640"/>
      <c r="H10" s="1640"/>
      <c r="I10" s="1640"/>
    </row>
    <row r="11" spans="1:18" ht="15.75">
      <c r="A11" s="1641" t="s">
        <v>628</v>
      </c>
      <c r="B11" s="1641"/>
      <c r="C11" s="1641"/>
      <c r="D11" s="1641"/>
      <c r="E11" s="1641"/>
      <c r="F11" s="1641"/>
      <c r="G11" s="1642" t="s">
        <v>458</v>
      </c>
      <c r="H11" s="1642"/>
      <c r="I11" s="1642"/>
    </row>
    <row r="12" spans="1:18">
      <c r="A12" s="1639" t="s">
        <v>505</v>
      </c>
      <c r="B12" s="1639"/>
      <c r="C12" s="1639"/>
      <c r="D12" s="1639"/>
      <c r="E12" s="1639"/>
      <c r="F12" s="1639"/>
      <c r="G12" s="1639"/>
      <c r="H12" s="1639"/>
      <c r="I12" s="1639"/>
    </row>
    <row r="13" spans="1:18">
      <c r="A13" s="1639" t="s">
        <v>506</v>
      </c>
      <c r="B13" s="1639"/>
      <c r="C13" s="1639"/>
      <c r="D13" s="1639"/>
      <c r="E13" s="1639"/>
      <c r="F13" s="1639"/>
      <c r="G13" s="1639"/>
      <c r="H13" s="1639"/>
      <c r="I13" s="1639"/>
    </row>
  </sheetData>
  <mergeCells count="14">
    <mergeCell ref="A6:I6"/>
    <mergeCell ref="A1:I1"/>
    <mergeCell ref="A2:I2"/>
    <mergeCell ref="A3:I3"/>
    <mergeCell ref="A4:I4"/>
    <mergeCell ref="A5:I5"/>
    <mergeCell ref="A12:I12"/>
    <mergeCell ref="A13:I13"/>
    <mergeCell ref="A7:I7"/>
    <mergeCell ref="A8:I8"/>
    <mergeCell ref="A9:I9"/>
    <mergeCell ref="A10:I10"/>
    <mergeCell ref="A11:F11"/>
    <mergeCell ref="G11:I11"/>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sheetPr>
    <pageSetUpPr fitToPage="1"/>
  </sheetPr>
  <dimension ref="A1:M39"/>
  <sheetViews>
    <sheetView view="pageBreakPreview" zoomScale="90" zoomScaleSheetLayoutView="90" workbookViewId="0">
      <selection activeCell="B10" sqref="B10"/>
    </sheetView>
  </sheetViews>
  <sheetFormatPr defaultRowHeight="12.75"/>
  <cols>
    <col min="1" max="1" width="5.5703125" style="445" bestFit="1" customWidth="1"/>
    <col min="2" max="2" width="26.7109375" style="445" customWidth="1"/>
    <col min="3" max="3" width="14.42578125" style="445" customWidth="1"/>
    <col min="4" max="4" width="12.85546875" style="445" customWidth="1"/>
    <col min="5" max="5" width="15.7109375" style="445" customWidth="1"/>
    <col min="6" max="6" width="13.7109375" style="445" customWidth="1"/>
    <col min="7" max="7" width="13.5703125" style="445" customWidth="1"/>
    <col min="8" max="8" width="14" style="445" customWidth="1"/>
    <col min="9" max="9" width="12.42578125" style="445" customWidth="1"/>
    <col min="10" max="11" width="12.7109375" style="445" customWidth="1"/>
    <col min="12" max="12" width="23.5703125" style="445" customWidth="1"/>
    <col min="13" max="256" width="9.140625" style="445"/>
    <col min="257" max="257" width="5.5703125" style="445" bestFit="1" customWidth="1"/>
    <col min="258" max="258" width="26.7109375" style="445" customWidth="1"/>
    <col min="259" max="259" width="14.42578125" style="445" customWidth="1"/>
    <col min="260" max="260" width="12.85546875" style="445" customWidth="1"/>
    <col min="261" max="261" width="15.7109375" style="445" customWidth="1"/>
    <col min="262" max="262" width="13.7109375" style="445" customWidth="1"/>
    <col min="263" max="263" width="13.5703125" style="445" customWidth="1"/>
    <col min="264" max="264" width="14" style="445" customWidth="1"/>
    <col min="265" max="265" width="12.42578125" style="445" customWidth="1"/>
    <col min="266" max="267" width="12.7109375" style="445" customWidth="1"/>
    <col min="268" max="268" width="23.5703125" style="445" customWidth="1"/>
    <col min="269" max="512" width="9.140625" style="445"/>
    <col min="513" max="513" width="5.5703125" style="445" bestFit="1" customWidth="1"/>
    <col min="514" max="514" width="26.7109375" style="445" customWidth="1"/>
    <col min="515" max="515" width="14.42578125" style="445" customWidth="1"/>
    <col min="516" max="516" width="12.85546875" style="445" customWidth="1"/>
    <col min="517" max="517" width="15.7109375" style="445" customWidth="1"/>
    <col min="518" max="518" width="13.7109375" style="445" customWidth="1"/>
    <col min="519" max="519" width="13.5703125" style="445" customWidth="1"/>
    <col min="520" max="520" width="14" style="445" customWidth="1"/>
    <col min="521" max="521" width="12.42578125" style="445" customWidth="1"/>
    <col min="522" max="523" width="12.7109375" style="445" customWidth="1"/>
    <col min="524" max="524" width="23.5703125" style="445" customWidth="1"/>
    <col min="525" max="768" width="9.140625" style="445"/>
    <col min="769" max="769" width="5.5703125" style="445" bestFit="1" customWidth="1"/>
    <col min="770" max="770" width="26.7109375" style="445" customWidth="1"/>
    <col min="771" max="771" width="14.42578125" style="445" customWidth="1"/>
    <col min="772" max="772" width="12.85546875" style="445" customWidth="1"/>
    <col min="773" max="773" width="15.7109375" style="445" customWidth="1"/>
    <col min="774" max="774" width="13.7109375" style="445" customWidth="1"/>
    <col min="775" max="775" width="13.5703125" style="445" customWidth="1"/>
    <col min="776" max="776" width="14" style="445" customWidth="1"/>
    <col min="777" max="777" width="12.42578125" style="445" customWidth="1"/>
    <col min="778" max="779" width="12.7109375" style="445" customWidth="1"/>
    <col min="780" max="780" width="23.5703125" style="445" customWidth="1"/>
    <col min="781" max="1024" width="9.140625" style="445"/>
    <col min="1025" max="1025" width="5.5703125" style="445" bestFit="1" customWidth="1"/>
    <col min="1026" max="1026" width="26.7109375" style="445" customWidth="1"/>
    <col min="1027" max="1027" width="14.42578125" style="445" customWidth="1"/>
    <col min="1028" max="1028" width="12.85546875" style="445" customWidth="1"/>
    <col min="1029" max="1029" width="15.7109375" style="445" customWidth="1"/>
    <col min="1030" max="1030" width="13.7109375" style="445" customWidth="1"/>
    <col min="1031" max="1031" width="13.5703125" style="445" customWidth="1"/>
    <col min="1032" max="1032" width="14" style="445" customWidth="1"/>
    <col min="1033" max="1033" width="12.42578125" style="445" customWidth="1"/>
    <col min="1034" max="1035" width="12.7109375" style="445" customWidth="1"/>
    <col min="1036" max="1036" width="23.5703125" style="445" customWidth="1"/>
    <col min="1037" max="1280" width="9.140625" style="445"/>
    <col min="1281" max="1281" width="5.5703125" style="445" bestFit="1" customWidth="1"/>
    <col min="1282" max="1282" width="26.7109375" style="445" customWidth="1"/>
    <col min="1283" max="1283" width="14.42578125" style="445" customWidth="1"/>
    <col min="1284" max="1284" width="12.85546875" style="445" customWidth="1"/>
    <col min="1285" max="1285" width="15.7109375" style="445" customWidth="1"/>
    <col min="1286" max="1286" width="13.7109375" style="445" customWidth="1"/>
    <col min="1287" max="1287" width="13.5703125" style="445" customWidth="1"/>
    <col min="1288" max="1288" width="14" style="445" customWidth="1"/>
    <col min="1289" max="1289" width="12.42578125" style="445" customWidth="1"/>
    <col min="1290" max="1291" width="12.7109375" style="445" customWidth="1"/>
    <col min="1292" max="1292" width="23.5703125" style="445" customWidth="1"/>
    <col min="1293" max="1536" width="9.140625" style="445"/>
    <col min="1537" max="1537" width="5.5703125" style="445" bestFit="1" customWidth="1"/>
    <col min="1538" max="1538" width="26.7109375" style="445" customWidth="1"/>
    <col min="1539" max="1539" width="14.42578125" style="445" customWidth="1"/>
    <col min="1540" max="1540" width="12.85546875" style="445" customWidth="1"/>
    <col min="1541" max="1541" width="15.7109375" style="445" customWidth="1"/>
    <col min="1542" max="1542" width="13.7109375" style="445" customWidth="1"/>
    <col min="1543" max="1543" width="13.5703125" style="445" customWidth="1"/>
    <col min="1544" max="1544" width="14" style="445" customWidth="1"/>
    <col min="1545" max="1545" width="12.42578125" style="445" customWidth="1"/>
    <col min="1546" max="1547" width="12.7109375" style="445" customWidth="1"/>
    <col min="1548" max="1548" width="23.5703125" style="445" customWidth="1"/>
    <col min="1549" max="1792" width="9.140625" style="445"/>
    <col min="1793" max="1793" width="5.5703125" style="445" bestFit="1" customWidth="1"/>
    <col min="1794" max="1794" width="26.7109375" style="445" customWidth="1"/>
    <col min="1795" max="1795" width="14.42578125" style="445" customWidth="1"/>
    <col min="1796" max="1796" width="12.85546875" style="445" customWidth="1"/>
    <col min="1797" max="1797" width="15.7109375" style="445" customWidth="1"/>
    <col min="1798" max="1798" width="13.7109375" style="445" customWidth="1"/>
    <col min="1799" max="1799" width="13.5703125" style="445" customWidth="1"/>
    <col min="1800" max="1800" width="14" style="445" customWidth="1"/>
    <col min="1801" max="1801" width="12.42578125" style="445" customWidth="1"/>
    <col min="1802" max="1803" width="12.7109375" style="445" customWidth="1"/>
    <col min="1804" max="1804" width="23.5703125" style="445" customWidth="1"/>
    <col min="1805" max="2048" width="9.140625" style="445"/>
    <col min="2049" max="2049" width="5.5703125" style="445" bestFit="1" customWidth="1"/>
    <col min="2050" max="2050" width="26.7109375" style="445" customWidth="1"/>
    <col min="2051" max="2051" width="14.42578125" style="445" customWidth="1"/>
    <col min="2052" max="2052" width="12.85546875" style="445" customWidth="1"/>
    <col min="2053" max="2053" width="15.7109375" style="445" customWidth="1"/>
    <col min="2054" max="2054" width="13.7109375" style="445" customWidth="1"/>
    <col min="2055" max="2055" width="13.5703125" style="445" customWidth="1"/>
    <col min="2056" max="2056" width="14" style="445" customWidth="1"/>
    <col min="2057" max="2057" width="12.42578125" style="445" customWidth="1"/>
    <col min="2058" max="2059" width="12.7109375" style="445" customWidth="1"/>
    <col min="2060" max="2060" width="23.5703125" style="445" customWidth="1"/>
    <col min="2061" max="2304" width="9.140625" style="445"/>
    <col min="2305" max="2305" width="5.5703125" style="445" bestFit="1" customWidth="1"/>
    <col min="2306" max="2306" width="26.7109375" style="445" customWidth="1"/>
    <col min="2307" max="2307" width="14.42578125" style="445" customWidth="1"/>
    <col min="2308" max="2308" width="12.85546875" style="445" customWidth="1"/>
    <col min="2309" max="2309" width="15.7109375" style="445" customWidth="1"/>
    <col min="2310" max="2310" width="13.7109375" style="445" customWidth="1"/>
    <col min="2311" max="2311" width="13.5703125" style="445" customWidth="1"/>
    <col min="2312" max="2312" width="14" style="445" customWidth="1"/>
    <col min="2313" max="2313" width="12.42578125" style="445" customWidth="1"/>
    <col min="2314" max="2315" width="12.7109375" style="445" customWidth="1"/>
    <col min="2316" max="2316" width="23.5703125" style="445" customWidth="1"/>
    <col min="2317" max="2560" width="9.140625" style="445"/>
    <col min="2561" max="2561" width="5.5703125" style="445" bestFit="1" customWidth="1"/>
    <col min="2562" max="2562" width="26.7109375" style="445" customWidth="1"/>
    <col min="2563" max="2563" width="14.42578125" style="445" customWidth="1"/>
    <col min="2564" max="2564" width="12.85546875" style="445" customWidth="1"/>
    <col min="2565" max="2565" width="15.7109375" style="445" customWidth="1"/>
    <col min="2566" max="2566" width="13.7109375" style="445" customWidth="1"/>
    <col min="2567" max="2567" width="13.5703125" style="445" customWidth="1"/>
    <col min="2568" max="2568" width="14" style="445" customWidth="1"/>
    <col min="2569" max="2569" width="12.42578125" style="445" customWidth="1"/>
    <col min="2570" max="2571" width="12.7109375" style="445" customWidth="1"/>
    <col min="2572" max="2572" width="23.5703125" style="445" customWidth="1"/>
    <col min="2573" max="2816" width="9.140625" style="445"/>
    <col min="2817" max="2817" width="5.5703125" style="445" bestFit="1" customWidth="1"/>
    <col min="2818" max="2818" width="26.7109375" style="445" customWidth="1"/>
    <col min="2819" max="2819" width="14.42578125" style="445" customWidth="1"/>
    <col min="2820" max="2820" width="12.85546875" style="445" customWidth="1"/>
    <col min="2821" max="2821" width="15.7109375" style="445" customWidth="1"/>
    <col min="2822" max="2822" width="13.7109375" style="445" customWidth="1"/>
    <col min="2823" max="2823" width="13.5703125" style="445" customWidth="1"/>
    <col min="2824" max="2824" width="14" style="445" customWidth="1"/>
    <col min="2825" max="2825" width="12.42578125" style="445" customWidth="1"/>
    <col min="2826" max="2827" width="12.7109375" style="445" customWidth="1"/>
    <col min="2828" max="2828" width="23.5703125" style="445" customWidth="1"/>
    <col min="2829" max="3072" width="9.140625" style="445"/>
    <col min="3073" max="3073" width="5.5703125" style="445" bestFit="1" customWidth="1"/>
    <col min="3074" max="3074" width="26.7109375" style="445" customWidth="1"/>
    <col min="3075" max="3075" width="14.42578125" style="445" customWidth="1"/>
    <col min="3076" max="3076" width="12.85546875" style="445" customWidth="1"/>
    <col min="3077" max="3077" width="15.7109375" style="445" customWidth="1"/>
    <col min="3078" max="3078" width="13.7109375" style="445" customWidth="1"/>
    <col min="3079" max="3079" width="13.5703125" style="445" customWidth="1"/>
    <col min="3080" max="3080" width="14" style="445" customWidth="1"/>
    <col min="3081" max="3081" width="12.42578125" style="445" customWidth="1"/>
    <col min="3082" max="3083" width="12.7109375" style="445" customWidth="1"/>
    <col min="3084" max="3084" width="23.5703125" style="445" customWidth="1"/>
    <col min="3085" max="3328" width="9.140625" style="445"/>
    <col min="3329" max="3329" width="5.5703125" style="445" bestFit="1" customWidth="1"/>
    <col min="3330" max="3330" width="26.7109375" style="445" customWidth="1"/>
    <col min="3331" max="3331" width="14.42578125" style="445" customWidth="1"/>
    <col min="3332" max="3332" width="12.85546875" style="445" customWidth="1"/>
    <col min="3333" max="3333" width="15.7109375" style="445" customWidth="1"/>
    <col min="3334" max="3334" width="13.7109375" style="445" customWidth="1"/>
    <col min="3335" max="3335" width="13.5703125" style="445" customWidth="1"/>
    <col min="3336" max="3336" width="14" style="445" customWidth="1"/>
    <col min="3337" max="3337" width="12.42578125" style="445" customWidth="1"/>
    <col min="3338" max="3339" width="12.7109375" style="445" customWidth="1"/>
    <col min="3340" max="3340" width="23.5703125" style="445" customWidth="1"/>
    <col min="3341" max="3584" width="9.140625" style="445"/>
    <col min="3585" max="3585" width="5.5703125" style="445" bestFit="1" customWidth="1"/>
    <col min="3586" max="3586" width="26.7109375" style="445" customWidth="1"/>
    <col min="3587" max="3587" width="14.42578125" style="445" customWidth="1"/>
    <col min="3588" max="3588" width="12.85546875" style="445" customWidth="1"/>
    <col min="3589" max="3589" width="15.7109375" style="445" customWidth="1"/>
    <col min="3590" max="3590" width="13.7109375" style="445" customWidth="1"/>
    <col min="3591" max="3591" width="13.5703125" style="445" customWidth="1"/>
    <col min="3592" max="3592" width="14" style="445" customWidth="1"/>
    <col min="3593" max="3593" width="12.42578125" style="445" customWidth="1"/>
    <col min="3594" max="3595" width="12.7109375" style="445" customWidth="1"/>
    <col min="3596" max="3596" width="23.5703125" style="445" customWidth="1"/>
    <col min="3597" max="3840" width="9.140625" style="445"/>
    <col min="3841" max="3841" width="5.5703125" style="445" bestFit="1" customWidth="1"/>
    <col min="3842" max="3842" width="26.7109375" style="445" customWidth="1"/>
    <col min="3843" max="3843" width="14.42578125" style="445" customWidth="1"/>
    <col min="3844" max="3844" width="12.85546875" style="445" customWidth="1"/>
    <col min="3845" max="3845" width="15.7109375" style="445" customWidth="1"/>
    <col min="3846" max="3846" width="13.7109375" style="445" customWidth="1"/>
    <col min="3847" max="3847" width="13.5703125" style="445" customWidth="1"/>
    <col min="3848" max="3848" width="14" style="445" customWidth="1"/>
    <col min="3849" max="3849" width="12.42578125" style="445" customWidth="1"/>
    <col min="3850" max="3851" width="12.7109375" style="445" customWidth="1"/>
    <col min="3852" max="3852" width="23.5703125" style="445" customWidth="1"/>
    <col min="3853" max="4096" width="9.140625" style="445"/>
    <col min="4097" max="4097" width="5.5703125" style="445" bestFit="1" customWidth="1"/>
    <col min="4098" max="4098" width="26.7109375" style="445" customWidth="1"/>
    <col min="4099" max="4099" width="14.42578125" style="445" customWidth="1"/>
    <col min="4100" max="4100" width="12.85546875" style="445" customWidth="1"/>
    <col min="4101" max="4101" width="15.7109375" style="445" customWidth="1"/>
    <col min="4102" max="4102" width="13.7109375" style="445" customWidth="1"/>
    <col min="4103" max="4103" width="13.5703125" style="445" customWidth="1"/>
    <col min="4104" max="4104" width="14" style="445" customWidth="1"/>
    <col min="4105" max="4105" width="12.42578125" style="445" customWidth="1"/>
    <col min="4106" max="4107" width="12.7109375" style="445" customWidth="1"/>
    <col min="4108" max="4108" width="23.5703125" style="445" customWidth="1"/>
    <col min="4109" max="4352" width="9.140625" style="445"/>
    <col min="4353" max="4353" width="5.5703125" style="445" bestFit="1" customWidth="1"/>
    <col min="4354" max="4354" width="26.7109375" style="445" customWidth="1"/>
    <col min="4355" max="4355" width="14.42578125" style="445" customWidth="1"/>
    <col min="4356" max="4356" width="12.85546875" style="445" customWidth="1"/>
    <col min="4357" max="4357" width="15.7109375" style="445" customWidth="1"/>
    <col min="4358" max="4358" width="13.7109375" style="445" customWidth="1"/>
    <col min="4359" max="4359" width="13.5703125" style="445" customWidth="1"/>
    <col min="4360" max="4360" width="14" style="445" customWidth="1"/>
    <col min="4361" max="4361" width="12.42578125" style="445" customWidth="1"/>
    <col min="4362" max="4363" width="12.7109375" style="445" customWidth="1"/>
    <col min="4364" max="4364" width="23.5703125" style="445" customWidth="1"/>
    <col min="4365" max="4608" width="9.140625" style="445"/>
    <col min="4609" max="4609" width="5.5703125" style="445" bestFit="1" customWidth="1"/>
    <col min="4610" max="4610" width="26.7109375" style="445" customWidth="1"/>
    <col min="4611" max="4611" width="14.42578125" style="445" customWidth="1"/>
    <col min="4612" max="4612" width="12.85546875" style="445" customWidth="1"/>
    <col min="4613" max="4613" width="15.7109375" style="445" customWidth="1"/>
    <col min="4614" max="4614" width="13.7109375" style="445" customWidth="1"/>
    <col min="4615" max="4615" width="13.5703125" style="445" customWidth="1"/>
    <col min="4616" max="4616" width="14" style="445" customWidth="1"/>
    <col min="4617" max="4617" width="12.42578125" style="445" customWidth="1"/>
    <col min="4618" max="4619" width="12.7109375" style="445" customWidth="1"/>
    <col min="4620" max="4620" width="23.5703125" style="445" customWidth="1"/>
    <col min="4621" max="4864" width="9.140625" style="445"/>
    <col min="4865" max="4865" width="5.5703125" style="445" bestFit="1" customWidth="1"/>
    <col min="4866" max="4866" width="26.7109375" style="445" customWidth="1"/>
    <col min="4867" max="4867" width="14.42578125" style="445" customWidth="1"/>
    <col min="4868" max="4868" width="12.85546875" style="445" customWidth="1"/>
    <col min="4869" max="4869" width="15.7109375" style="445" customWidth="1"/>
    <col min="4870" max="4870" width="13.7109375" style="445" customWidth="1"/>
    <col min="4871" max="4871" width="13.5703125" style="445" customWidth="1"/>
    <col min="4872" max="4872" width="14" style="445" customWidth="1"/>
    <col min="4873" max="4873" width="12.42578125" style="445" customWidth="1"/>
    <col min="4874" max="4875" width="12.7109375" style="445" customWidth="1"/>
    <col min="4876" max="4876" width="23.5703125" style="445" customWidth="1"/>
    <col min="4877" max="5120" width="9.140625" style="445"/>
    <col min="5121" max="5121" width="5.5703125" style="445" bestFit="1" customWidth="1"/>
    <col min="5122" max="5122" width="26.7109375" style="445" customWidth="1"/>
    <col min="5123" max="5123" width="14.42578125" style="445" customWidth="1"/>
    <col min="5124" max="5124" width="12.85546875" style="445" customWidth="1"/>
    <col min="5125" max="5125" width="15.7109375" style="445" customWidth="1"/>
    <col min="5126" max="5126" width="13.7109375" style="445" customWidth="1"/>
    <col min="5127" max="5127" width="13.5703125" style="445" customWidth="1"/>
    <col min="5128" max="5128" width="14" style="445" customWidth="1"/>
    <col min="5129" max="5129" width="12.42578125" style="445" customWidth="1"/>
    <col min="5130" max="5131" width="12.7109375" style="445" customWidth="1"/>
    <col min="5132" max="5132" width="23.5703125" style="445" customWidth="1"/>
    <col min="5133" max="5376" width="9.140625" style="445"/>
    <col min="5377" max="5377" width="5.5703125" style="445" bestFit="1" customWidth="1"/>
    <col min="5378" max="5378" width="26.7109375" style="445" customWidth="1"/>
    <col min="5379" max="5379" width="14.42578125" style="445" customWidth="1"/>
    <col min="5380" max="5380" width="12.85546875" style="445" customWidth="1"/>
    <col min="5381" max="5381" width="15.7109375" style="445" customWidth="1"/>
    <col min="5382" max="5382" width="13.7109375" style="445" customWidth="1"/>
    <col min="5383" max="5383" width="13.5703125" style="445" customWidth="1"/>
    <col min="5384" max="5384" width="14" style="445" customWidth="1"/>
    <col min="5385" max="5385" width="12.42578125" style="445" customWidth="1"/>
    <col min="5386" max="5387" width="12.7109375" style="445" customWidth="1"/>
    <col min="5388" max="5388" width="23.5703125" style="445" customWidth="1"/>
    <col min="5389" max="5632" width="9.140625" style="445"/>
    <col min="5633" max="5633" width="5.5703125" style="445" bestFit="1" customWidth="1"/>
    <col min="5634" max="5634" width="26.7109375" style="445" customWidth="1"/>
    <col min="5635" max="5635" width="14.42578125" style="445" customWidth="1"/>
    <col min="5636" max="5636" width="12.85546875" style="445" customWidth="1"/>
    <col min="5637" max="5637" width="15.7109375" style="445" customWidth="1"/>
    <col min="5638" max="5638" width="13.7109375" style="445" customWidth="1"/>
    <col min="5639" max="5639" width="13.5703125" style="445" customWidth="1"/>
    <col min="5640" max="5640" width="14" style="445" customWidth="1"/>
    <col min="5641" max="5641" width="12.42578125" style="445" customWidth="1"/>
    <col min="5642" max="5643" width="12.7109375" style="445" customWidth="1"/>
    <col min="5644" max="5644" width="23.5703125" style="445" customWidth="1"/>
    <col min="5645" max="5888" width="9.140625" style="445"/>
    <col min="5889" max="5889" width="5.5703125" style="445" bestFit="1" customWidth="1"/>
    <col min="5890" max="5890" width="26.7109375" style="445" customWidth="1"/>
    <col min="5891" max="5891" width="14.42578125" style="445" customWidth="1"/>
    <col min="5892" max="5892" width="12.85546875" style="445" customWidth="1"/>
    <col min="5893" max="5893" width="15.7109375" style="445" customWidth="1"/>
    <col min="5894" max="5894" width="13.7109375" style="445" customWidth="1"/>
    <col min="5895" max="5895" width="13.5703125" style="445" customWidth="1"/>
    <col min="5896" max="5896" width="14" style="445" customWidth="1"/>
    <col min="5897" max="5897" width="12.42578125" style="445" customWidth="1"/>
    <col min="5898" max="5899" width="12.7109375" style="445" customWidth="1"/>
    <col min="5900" max="5900" width="23.5703125" style="445" customWidth="1"/>
    <col min="5901" max="6144" width="9.140625" style="445"/>
    <col min="6145" max="6145" width="5.5703125" style="445" bestFit="1" customWidth="1"/>
    <col min="6146" max="6146" width="26.7109375" style="445" customWidth="1"/>
    <col min="6147" max="6147" width="14.42578125" style="445" customWidth="1"/>
    <col min="6148" max="6148" width="12.85546875" style="445" customWidth="1"/>
    <col min="6149" max="6149" width="15.7109375" style="445" customWidth="1"/>
    <col min="6150" max="6150" width="13.7109375" style="445" customWidth="1"/>
    <col min="6151" max="6151" width="13.5703125" style="445" customWidth="1"/>
    <col min="6152" max="6152" width="14" style="445" customWidth="1"/>
    <col min="6153" max="6153" width="12.42578125" style="445" customWidth="1"/>
    <col min="6154" max="6155" width="12.7109375" style="445" customWidth="1"/>
    <col min="6156" max="6156" width="23.5703125" style="445" customWidth="1"/>
    <col min="6157" max="6400" width="9.140625" style="445"/>
    <col min="6401" max="6401" width="5.5703125" style="445" bestFit="1" customWidth="1"/>
    <col min="6402" max="6402" width="26.7109375" style="445" customWidth="1"/>
    <col min="6403" max="6403" width="14.42578125" style="445" customWidth="1"/>
    <col min="6404" max="6404" width="12.85546875" style="445" customWidth="1"/>
    <col min="6405" max="6405" width="15.7109375" style="445" customWidth="1"/>
    <col min="6406" max="6406" width="13.7109375" style="445" customWidth="1"/>
    <col min="6407" max="6407" width="13.5703125" style="445" customWidth="1"/>
    <col min="6408" max="6408" width="14" style="445" customWidth="1"/>
    <col min="6409" max="6409" width="12.42578125" style="445" customWidth="1"/>
    <col min="6410" max="6411" width="12.7109375" style="445" customWidth="1"/>
    <col min="6412" max="6412" width="23.5703125" style="445" customWidth="1"/>
    <col min="6413" max="6656" width="9.140625" style="445"/>
    <col min="6657" max="6657" width="5.5703125" style="445" bestFit="1" customWidth="1"/>
    <col min="6658" max="6658" width="26.7109375" style="445" customWidth="1"/>
    <col min="6659" max="6659" width="14.42578125" style="445" customWidth="1"/>
    <col min="6660" max="6660" width="12.85546875" style="445" customWidth="1"/>
    <col min="6661" max="6661" width="15.7109375" style="445" customWidth="1"/>
    <col min="6662" max="6662" width="13.7109375" style="445" customWidth="1"/>
    <col min="6663" max="6663" width="13.5703125" style="445" customWidth="1"/>
    <col min="6664" max="6664" width="14" style="445" customWidth="1"/>
    <col min="6665" max="6665" width="12.42578125" style="445" customWidth="1"/>
    <col min="6666" max="6667" width="12.7109375" style="445" customWidth="1"/>
    <col min="6668" max="6668" width="23.5703125" style="445" customWidth="1"/>
    <col min="6669" max="6912" width="9.140625" style="445"/>
    <col min="6913" max="6913" width="5.5703125" style="445" bestFit="1" customWidth="1"/>
    <col min="6914" max="6914" width="26.7109375" style="445" customWidth="1"/>
    <col min="6915" max="6915" width="14.42578125" style="445" customWidth="1"/>
    <col min="6916" max="6916" width="12.85546875" style="445" customWidth="1"/>
    <col min="6917" max="6917" width="15.7109375" style="445" customWidth="1"/>
    <col min="6918" max="6918" width="13.7109375" style="445" customWidth="1"/>
    <col min="6919" max="6919" width="13.5703125" style="445" customWidth="1"/>
    <col min="6920" max="6920" width="14" style="445" customWidth="1"/>
    <col min="6921" max="6921" width="12.42578125" style="445" customWidth="1"/>
    <col min="6922" max="6923" width="12.7109375" style="445" customWidth="1"/>
    <col min="6924" max="6924" width="23.5703125" style="445" customWidth="1"/>
    <col min="6925" max="7168" width="9.140625" style="445"/>
    <col min="7169" max="7169" width="5.5703125" style="445" bestFit="1" customWidth="1"/>
    <col min="7170" max="7170" width="26.7109375" style="445" customWidth="1"/>
    <col min="7171" max="7171" width="14.42578125" style="445" customWidth="1"/>
    <col min="7172" max="7172" width="12.85546875" style="445" customWidth="1"/>
    <col min="7173" max="7173" width="15.7109375" style="445" customWidth="1"/>
    <col min="7174" max="7174" width="13.7109375" style="445" customWidth="1"/>
    <col min="7175" max="7175" width="13.5703125" style="445" customWidth="1"/>
    <col min="7176" max="7176" width="14" style="445" customWidth="1"/>
    <col min="7177" max="7177" width="12.42578125" style="445" customWidth="1"/>
    <col min="7178" max="7179" width="12.7109375" style="445" customWidth="1"/>
    <col min="7180" max="7180" width="23.5703125" style="445" customWidth="1"/>
    <col min="7181" max="7424" width="9.140625" style="445"/>
    <col min="7425" max="7425" width="5.5703125" style="445" bestFit="1" customWidth="1"/>
    <col min="7426" max="7426" width="26.7109375" style="445" customWidth="1"/>
    <col min="7427" max="7427" width="14.42578125" style="445" customWidth="1"/>
    <col min="7428" max="7428" width="12.85546875" style="445" customWidth="1"/>
    <col min="7429" max="7429" width="15.7109375" style="445" customWidth="1"/>
    <col min="7430" max="7430" width="13.7109375" style="445" customWidth="1"/>
    <col min="7431" max="7431" width="13.5703125" style="445" customWidth="1"/>
    <col min="7432" max="7432" width="14" style="445" customWidth="1"/>
    <col min="7433" max="7433" width="12.42578125" style="445" customWidth="1"/>
    <col min="7434" max="7435" width="12.7109375" style="445" customWidth="1"/>
    <col min="7436" max="7436" width="23.5703125" style="445" customWidth="1"/>
    <col min="7437" max="7680" width="9.140625" style="445"/>
    <col min="7681" max="7681" width="5.5703125" style="445" bestFit="1" customWidth="1"/>
    <col min="7682" max="7682" width="26.7109375" style="445" customWidth="1"/>
    <col min="7683" max="7683" width="14.42578125" style="445" customWidth="1"/>
    <col min="7684" max="7684" width="12.85546875" style="445" customWidth="1"/>
    <col min="7685" max="7685" width="15.7109375" style="445" customWidth="1"/>
    <col min="7686" max="7686" width="13.7109375" style="445" customWidth="1"/>
    <col min="7687" max="7687" width="13.5703125" style="445" customWidth="1"/>
    <col min="7688" max="7688" width="14" style="445" customWidth="1"/>
    <col min="7689" max="7689" width="12.42578125" style="445" customWidth="1"/>
    <col min="7690" max="7691" width="12.7109375" style="445" customWidth="1"/>
    <col min="7692" max="7692" width="23.5703125" style="445" customWidth="1"/>
    <col min="7693" max="7936" width="9.140625" style="445"/>
    <col min="7937" max="7937" width="5.5703125" style="445" bestFit="1" customWidth="1"/>
    <col min="7938" max="7938" width="26.7109375" style="445" customWidth="1"/>
    <col min="7939" max="7939" width="14.42578125" style="445" customWidth="1"/>
    <col min="7940" max="7940" width="12.85546875" style="445" customWidth="1"/>
    <col min="7941" max="7941" width="15.7109375" style="445" customWidth="1"/>
    <col min="7942" max="7942" width="13.7109375" style="445" customWidth="1"/>
    <col min="7943" max="7943" width="13.5703125" style="445" customWidth="1"/>
    <col min="7944" max="7944" width="14" style="445" customWidth="1"/>
    <col min="7945" max="7945" width="12.42578125" style="445" customWidth="1"/>
    <col min="7946" max="7947" width="12.7109375" style="445" customWidth="1"/>
    <col min="7948" max="7948" width="23.5703125" style="445" customWidth="1"/>
    <col min="7949" max="8192" width="9.140625" style="445"/>
    <col min="8193" max="8193" width="5.5703125" style="445" bestFit="1" customWidth="1"/>
    <col min="8194" max="8194" width="26.7109375" style="445" customWidth="1"/>
    <col min="8195" max="8195" width="14.42578125" style="445" customWidth="1"/>
    <col min="8196" max="8196" width="12.85546875" style="445" customWidth="1"/>
    <col min="8197" max="8197" width="15.7109375" style="445" customWidth="1"/>
    <col min="8198" max="8198" width="13.7109375" style="445" customWidth="1"/>
    <col min="8199" max="8199" width="13.5703125" style="445" customWidth="1"/>
    <col min="8200" max="8200" width="14" style="445" customWidth="1"/>
    <col min="8201" max="8201" width="12.42578125" style="445" customWidth="1"/>
    <col min="8202" max="8203" width="12.7109375" style="445" customWidth="1"/>
    <col min="8204" max="8204" width="23.5703125" style="445" customWidth="1"/>
    <col min="8205" max="8448" width="9.140625" style="445"/>
    <col min="8449" max="8449" width="5.5703125" style="445" bestFit="1" customWidth="1"/>
    <col min="8450" max="8450" width="26.7109375" style="445" customWidth="1"/>
    <col min="8451" max="8451" width="14.42578125" style="445" customWidth="1"/>
    <col min="8452" max="8452" width="12.85546875" style="445" customWidth="1"/>
    <col min="8453" max="8453" width="15.7109375" style="445" customWidth="1"/>
    <col min="8454" max="8454" width="13.7109375" style="445" customWidth="1"/>
    <col min="8455" max="8455" width="13.5703125" style="445" customWidth="1"/>
    <col min="8456" max="8456" width="14" style="445" customWidth="1"/>
    <col min="8457" max="8457" width="12.42578125" style="445" customWidth="1"/>
    <col min="8458" max="8459" width="12.7109375" style="445" customWidth="1"/>
    <col min="8460" max="8460" width="23.5703125" style="445" customWidth="1"/>
    <col min="8461" max="8704" width="9.140625" style="445"/>
    <col min="8705" max="8705" width="5.5703125" style="445" bestFit="1" customWidth="1"/>
    <col min="8706" max="8706" width="26.7109375" style="445" customWidth="1"/>
    <col min="8707" max="8707" width="14.42578125" style="445" customWidth="1"/>
    <col min="8708" max="8708" width="12.85546875" style="445" customWidth="1"/>
    <col min="8709" max="8709" width="15.7109375" style="445" customWidth="1"/>
    <col min="8710" max="8710" width="13.7109375" style="445" customWidth="1"/>
    <col min="8711" max="8711" width="13.5703125" style="445" customWidth="1"/>
    <col min="8712" max="8712" width="14" style="445" customWidth="1"/>
    <col min="8713" max="8713" width="12.42578125" style="445" customWidth="1"/>
    <col min="8714" max="8715" width="12.7109375" style="445" customWidth="1"/>
    <col min="8716" max="8716" width="23.5703125" style="445" customWidth="1"/>
    <col min="8717" max="8960" width="9.140625" style="445"/>
    <col min="8961" max="8961" width="5.5703125" style="445" bestFit="1" customWidth="1"/>
    <col min="8962" max="8962" width="26.7109375" style="445" customWidth="1"/>
    <col min="8963" max="8963" width="14.42578125" style="445" customWidth="1"/>
    <col min="8964" max="8964" width="12.85546875" style="445" customWidth="1"/>
    <col min="8965" max="8965" width="15.7109375" style="445" customWidth="1"/>
    <col min="8966" max="8966" width="13.7109375" style="445" customWidth="1"/>
    <col min="8967" max="8967" width="13.5703125" style="445" customWidth="1"/>
    <col min="8968" max="8968" width="14" style="445" customWidth="1"/>
    <col min="8969" max="8969" width="12.42578125" style="445" customWidth="1"/>
    <col min="8970" max="8971" width="12.7109375" style="445" customWidth="1"/>
    <col min="8972" max="8972" width="23.5703125" style="445" customWidth="1"/>
    <col min="8973" max="9216" width="9.140625" style="445"/>
    <col min="9217" max="9217" width="5.5703125" style="445" bestFit="1" customWidth="1"/>
    <col min="9218" max="9218" width="26.7109375" style="445" customWidth="1"/>
    <col min="9219" max="9219" width="14.42578125" style="445" customWidth="1"/>
    <col min="9220" max="9220" width="12.85546875" style="445" customWidth="1"/>
    <col min="9221" max="9221" width="15.7109375" style="445" customWidth="1"/>
    <col min="9222" max="9222" width="13.7109375" style="445" customWidth="1"/>
    <col min="9223" max="9223" width="13.5703125" style="445" customWidth="1"/>
    <col min="9224" max="9224" width="14" style="445" customWidth="1"/>
    <col min="9225" max="9225" width="12.42578125" style="445" customWidth="1"/>
    <col min="9226" max="9227" width="12.7109375" style="445" customWidth="1"/>
    <col min="9228" max="9228" width="23.5703125" style="445" customWidth="1"/>
    <col min="9229" max="9472" width="9.140625" style="445"/>
    <col min="9473" max="9473" width="5.5703125" style="445" bestFit="1" customWidth="1"/>
    <col min="9474" max="9474" width="26.7109375" style="445" customWidth="1"/>
    <col min="9475" max="9475" width="14.42578125" style="445" customWidth="1"/>
    <col min="9476" max="9476" width="12.85546875" style="445" customWidth="1"/>
    <col min="9477" max="9477" width="15.7109375" style="445" customWidth="1"/>
    <col min="9478" max="9478" width="13.7109375" style="445" customWidth="1"/>
    <col min="9479" max="9479" width="13.5703125" style="445" customWidth="1"/>
    <col min="9480" max="9480" width="14" style="445" customWidth="1"/>
    <col min="9481" max="9481" width="12.42578125" style="445" customWidth="1"/>
    <col min="9482" max="9483" width="12.7109375" style="445" customWidth="1"/>
    <col min="9484" max="9484" width="23.5703125" style="445" customWidth="1"/>
    <col min="9485" max="9728" width="9.140625" style="445"/>
    <col min="9729" max="9729" width="5.5703125" style="445" bestFit="1" customWidth="1"/>
    <col min="9730" max="9730" width="26.7109375" style="445" customWidth="1"/>
    <col min="9731" max="9731" width="14.42578125" style="445" customWidth="1"/>
    <col min="9732" max="9732" width="12.85546875" style="445" customWidth="1"/>
    <col min="9733" max="9733" width="15.7109375" style="445" customWidth="1"/>
    <col min="9734" max="9734" width="13.7109375" style="445" customWidth="1"/>
    <col min="9735" max="9735" width="13.5703125" style="445" customWidth="1"/>
    <col min="9736" max="9736" width="14" style="445" customWidth="1"/>
    <col min="9737" max="9737" width="12.42578125" style="445" customWidth="1"/>
    <col min="9738" max="9739" width="12.7109375" style="445" customWidth="1"/>
    <col min="9740" max="9740" width="23.5703125" style="445" customWidth="1"/>
    <col min="9741" max="9984" width="9.140625" style="445"/>
    <col min="9985" max="9985" width="5.5703125" style="445" bestFit="1" customWidth="1"/>
    <col min="9986" max="9986" width="26.7109375" style="445" customWidth="1"/>
    <col min="9987" max="9987" width="14.42578125" style="445" customWidth="1"/>
    <col min="9988" max="9988" width="12.85546875" style="445" customWidth="1"/>
    <col min="9989" max="9989" width="15.7109375" style="445" customWidth="1"/>
    <col min="9990" max="9990" width="13.7109375" style="445" customWidth="1"/>
    <col min="9991" max="9991" width="13.5703125" style="445" customWidth="1"/>
    <col min="9992" max="9992" width="14" style="445" customWidth="1"/>
    <col min="9993" max="9993" width="12.42578125" style="445" customWidth="1"/>
    <col min="9994" max="9995" width="12.7109375" style="445" customWidth="1"/>
    <col min="9996" max="9996" width="23.5703125" style="445" customWidth="1"/>
    <col min="9997" max="10240" width="9.140625" style="445"/>
    <col min="10241" max="10241" width="5.5703125" style="445" bestFit="1" customWidth="1"/>
    <col min="10242" max="10242" width="26.7109375" style="445" customWidth="1"/>
    <col min="10243" max="10243" width="14.42578125" style="445" customWidth="1"/>
    <col min="10244" max="10244" width="12.85546875" style="445" customWidth="1"/>
    <col min="10245" max="10245" width="15.7109375" style="445" customWidth="1"/>
    <col min="10246" max="10246" width="13.7109375" style="445" customWidth="1"/>
    <col min="10247" max="10247" width="13.5703125" style="445" customWidth="1"/>
    <col min="10248" max="10248" width="14" style="445" customWidth="1"/>
    <col min="10249" max="10249" width="12.42578125" style="445" customWidth="1"/>
    <col min="10250" max="10251" width="12.7109375" style="445" customWidth="1"/>
    <col min="10252" max="10252" width="23.5703125" style="445" customWidth="1"/>
    <col min="10253" max="10496" width="9.140625" style="445"/>
    <col min="10497" max="10497" width="5.5703125" style="445" bestFit="1" customWidth="1"/>
    <col min="10498" max="10498" width="26.7109375" style="445" customWidth="1"/>
    <col min="10499" max="10499" width="14.42578125" style="445" customWidth="1"/>
    <col min="10500" max="10500" width="12.85546875" style="445" customWidth="1"/>
    <col min="10501" max="10501" width="15.7109375" style="445" customWidth="1"/>
    <col min="10502" max="10502" width="13.7109375" style="445" customWidth="1"/>
    <col min="10503" max="10503" width="13.5703125" style="445" customWidth="1"/>
    <col min="10504" max="10504" width="14" style="445" customWidth="1"/>
    <col min="10505" max="10505" width="12.42578125" style="445" customWidth="1"/>
    <col min="10506" max="10507" width="12.7109375" style="445" customWidth="1"/>
    <col min="10508" max="10508" width="23.5703125" style="445" customWidth="1"/>
    <col min="10509" max="10752" width="9.140625" style="445"/>
    <col min="10753" max="10753" width="5.5703125" style="445" bestFit="1" customWidth="1"/>
    <col min="10754" max="10754" width="26.7109375" style="445" customWidth="1"/>
    <col min="10755" max="10755" width="14.42578125" style="445" customWidth="1"/>
    <col min="10756" max="10756" width="12.85546875" style="445" customWidth="1"/>
    <col min="10757" max="10757" width="15.7109375" style="445" customWidth="1"/>
    <col min="10758" max="10758" width="13.7109375" style="445" customWidth="1"/>
    <col min="10759" max="10759" width="13.5703125" style="445" customWidth="1"/>
    <col min="10760" max="10760" width="14" style="445" customWidth="1"/>
    <col min="10761" max="10761" width="12.42578125" style="445" customWidth="1"/>
    <col min="10762" max="10763" width="12.7109375" style="445" customWidth="1"/>
    <col min="10764" max="10764" width="23.5703125" style="445" customWidth="1"/>
    <col min="10765" max="11008" width="9.140625" style="445"/>
    <col min="11009" max="11009" width="5.5703125" style="445" bestFit="1" customWidth="1"/>
    <col min="11010" max="11010" width="26.7109375" style="445" customWidth="1"/>
    <col min="11011" max="11011" width="14.42578125" style="445" customWidth="1"/>
    <col min="11012" max="11012" width="12.85546875" style="445" customWidth="1"/>
    <col min="11013" max="11013" width="15.7109375" style="445" customWidth="1"/>
    <col min="11014" max="11014" width="13.7109375" style="445" customWidth="1"/>
    <col min="11015" max="11015" width="13.5703125" style="445" customWidth="1"/>
    <col min="11016" max="11016" width="14" style="445" customWidth="1"/>
    <col min="11017" max="11017" width="12.42578125" style="445" customWidth="1"/>
    <col min="11018" max="11019" width="12.7109375" style="445" customWidth="1"/>
    <col min="11020" max="11020" width="23.5703125" style="445" customWidth="1"/>
    <col min="11021" max="11264" width="9.140625" style="445"/>
    <col min="11265" max="11265" width="5.5703125" style="445" bestFit="1" customWidth="1"/>
    <col min="11266" max="11266" width="26.7109375" style="445" customWidth="1"/>
    <col min="11267" max="11267" width="14.42578125" style="445" customWidth="1"/>
    <col min="11268" max="11268" width="12.85546875" style="445" customWidth="1"/>
    <col min="11269" max="11269" width="15.7109375" style="445" customWidth="1"/>
    <col min="11270" max="11270" width="13.7109375" style="445" customWidth="1"/>
    <col min="11271" max="11271" width="13.5703125" style="445" customWidth="1"/>
    <col min="11272" max="11272" width="14" style="445" customWidth="1"/>
    <col min="11273" max="11273" width="12.42578125" style="445" customWidth="1"/>
    <col min="11274" max="11275" width="12.7109375" style="445" customWidth="1"/>
    <col min="11276" max="11276" width="23.5703125" style="445" customWidth="1"/>
    <col min="11277" max="11520" width="9.140625" style="445"/>
    <col min="11521" max="11521" width="5.5703125" style="445" bestFit="1" customWidth="1"/>
    <col min="11522" max="11522" width="26.7109375" style="445" customWidth="1"/>
    <col min="11523" max="11523" width="14.42578125" style="445" customWidth="1"/>
    <col min="11524" max="11524" width="12.85546875" style="445" customWidth="1"/>
    <col min="11525" max="11525" width="15.7109375" style="445" customWidth="1"/>
    <col min="11526" max="11526" width="13.7109375" style="445" customWidth="1"/>
    <col min="11527" max="11527" width="13.5703125" style="445" customWidth="1"/>
    <col min="11528" max="11528" width="14" style="445" customWidth="1"/>
    <col min="11529" max="11529" width="12.42578125" style="445" customWidth="1"/>
    <col min="11530" max="11531" width="12.7109375" style="445" customWidth="1"/>
    <col min="11532" max="11532" width="23.5703125" style="445" customWidth="1"/>
    <col min="11533" max="11776" width="9.140625" style="445"/>
    <col min="11777" max="11777" width="5.5703125" style="445" bestFit="1" customWidth="1"/>
    <col min="11778" max="11778" width="26.7109375" style="445" customWidth="1"/>
    <col min="11779" max="11779" width="14.42578125" style="445" customWidth="1"/>
    <col min="11780" max="11780" width="12.85546875" style="445" customWidth="1"/>
    <col min="11781" max="11781" width="15.7109375" style="445" customWidth="1"/>
    <col min="11782" max="11782" width="13.7109375" style="445" customWidth="1"/>
    <col min="11783" max="11783" width="13.5703125" style="445" customWidth="1"/>
    <col min="11784" max="11784" width="14" style="445" customWidth="1"/>
    <col min="11785" max="11785" width="12.42578125" style="445" customWidth="1"/>
    <col min="11786" max="11787" width="12.7109375" style="445" customWidth="1"/>
    <col min="11788" max="11788" width="23.5703125" style="445" customWidth="1"/>
    <col min="11789" max="12032" width="9.140625" style="445"/>
    <col min="12033" max="12033" width="5.5703125" style="445" bestFit="1" customWidth="1"/>
    <col min="12034" max="12034" width="26.7109375" style="445" customWidth="1"/>
    <col min="12035" max="12035" width="14.42578125" style="445" customWidth="1"/>
    <col min="12036" max="12036" width="12.85546875" style="445" customWidth="1"/>
    <col min="12037" max="12037" width="15.7109375" style="445" customWidth="1"/>
    <col min="12038" max="12038" width="13.7109375" style="445" customWidth="1"/>
    <col min="12039" max="12039" width="13.5703125" style="445" customWidth="1"/>
    <col min="12040" max="12040" width="14" style="445" customWidth="1"/>
    <col min="12041" max="12041" width="12.42578125" style="445" customWidth="1"/>
    <col min="12042" max="12043" width="12.7109375" style="445" customWidth="1"/>
    <col min="12044" max="12044" width="23.5703125" style="445" customWidth="1"/>
    <col min="12045" max="12288" width="9.140625" style="445"/>
    <col min="12289" max="12289" width="5.5703125" style="445" bestFit="1" customWidth="1"/>
    <col min="12290" max="12290" width="26.7109375" style="445" customWidth="1"/>
    <col min="12291" max="12291" width="14.42578125" style="445" customWidth="1"/>
    <col min="12292" max="12292" width="12.85546875" style="445" customWidth="1"/>
    <col min="12293" max="12293" width="15.7109375" style="445" customWidth="1"/>
    <col min="12294" max="12294" width="13.7109375" style="445" customWidth="1"/>
    <col min="12295" max="12295" width="13.5703125" style="445" customWidth="1"/>
    <col min="12296" max="12296" width="14" style="445" customWidth="1"/>
    <col min="12297" max="12297" width="12.42578125" style="445" customWidth="1"/>
    <col min="12298" max="12299" width="12.7109375" style="445" customWidth="1"/>
    <col min="12300" max="12300" width="23.5703125" style="445" customWidth="1"/>
    <col min="12301" max="12544" width="9.140625" style="445"/>
    <col min="12545" max="12545" width="5.5703125" style="445" bestFit="1" customWidth="1"/>
    <col min="12546" max="12546" width="26.7109375" style="445" customWidth="1"/>
    <col min="12547" max="12547" width="14.42578125" style="445" customWidth="1"/>
    <col min="12548" max="12548" width="12.85546875" style="445" customWidth="1"/>
    <col min="12549" max="12549" width="15.7109375" style="445" customWidth="1"/>
    <col min="12550" max="12550" width="13.7109375" style="445" customWidth="1"/>
    <col min="12551" max="12551" width="13.5703125" style="445" customWidth="1"/>
    <col min="12552" max="12552" width="14" style="445" customWidth="1"/>
    <col min="12553" max="12553" width="12.42578125" style="445" customWidth="1"/>
    <col min="12554" max="12555" width="12.7109375" style="445" customWidth="1"/>
    <col min="12556" max="12556" width="23.5703125" style="445" customWidth="1"/>
    <col min="12557" max="12800" width="9.140625" style="445"/>
    <col min="12801" max="12801" width="5.5703125" style="445" bestFit="1" customWidth="1"/>
    <col min="12802" max="12802" width="26.7109375" style="445" customWidth="1"/>
    <col min="12803" max="12803" width="14.42578125" style="445" customWidth="1"/>
    <col min="12804" max="12804" width="12.85546875" style="445" customWidth="1"/>
    <col min="12805" max="12805" width="15.7109375" style="445" customWidth="1"/>
    <col min="12806" max="12806" width="13.7109375" style="445" customWidth="1"/>
    <col min="12807" max="12807" width="13.5703125" style="445" customWidth="1"/>
    <col min="12808" max="12808" width="14" style="445" customWidth="1"/>
    <col min="12809" max="12809" width="12.42578125" style="445" customWidth="1"/>
    <col min="12810" max="12811" width="12.7109375" style="445" customWidth="1"/>
    <col min="12812" max="12812" width="23.5703125" style="445" customWidth="1"/>
    <col min="12813" max="13056" width="9.140625" style="445"/>
    <col min="13057" max="13057" width="5.5703125" style="445" bestFit="1" customWidth="1"/>
    <col min="13058" max="13058" width="26.7109375" style="445" customWidth="1"/>
    <col min="13059" max="13059" width="14.42578125" style="445" customWidth="1"/>
    <col min="13060" max="13060" width="12.85546875" style="445" customWidth="1"/>
    <col min="13061" max="13061" width="15.7109375" style="445" customWidth="1"/>
    <col min="13062" max="13062" width="13.7109375" style="445" customWidth="1"/>
    <col min="13063" max="13063" width="13.5703125" style="445" customWidth="1"/>
    <col min="13064" max="13064" width="14" style="445" customWidth="1"/>
    <col min="13065" max="13065" width="12.42578125" style="445" customWidth="1"/>
    <col min="13066" max="13067" width="12.7109375" style="445" customWidth="1"/>
    <col min="13068" max="13068" width="23.5703125" style="445" customWidth="1"/>
    <col min="13069" max="13312" width="9.140625" style="445"/>
    <col min="13313" max="13313" width="5.5703125" style="445" bestFit="1" customWidth="1"/>
    <col min="13314" max="13314" width="26.7109375" style="445" customWidth="1"/>
    <col min="13315" max="13315" width="14.42578125" style="445" customWidth="1"/>
    <col min="13316" max="13316" width="12.85546875" style="445" customWidth="1"/>
    <col min="13317" max="13317" width="15.7109375" style="445" customWidth="1"/>
    <col min="13318" max="13318" width="13.7109375" style="445" customWidth="1"/>
    <col min="13319" max="13319" width="13.5703125" style="445" customWidth="1"/>
    <col min="13320" max="13320" width="14" style="445" customWidth="1"/>
    <col min="13321" max="13321" width="12.42578125" style="445" customWidth="1"/>
    <col min="13322" max="13323" width="12.7109375" style="445" customWidth="1"/>
    <col min="13324" max="13324" width="23.5703125" style="445" customWidth="1"/>
    <col min="13325" max="13568" width="9.140625" style="445"/>
    <col min="13569" max="13569" width="5.5703125" style="445" bestFit="1" customWidth="1"/>
    <col min="13570" max="13570" width="26.7109375" style="445" customWidth="1"/>
    <col min="13571" max="13571" width="14.42578125" style="445" customWidth="1"/>
    <col min="13572" max="13572" width="12.85546875" style="445" customWidth="1"/>
    <col min="13573" max="13573" width="15.7109375" style="445" customWidth="1"/>
    <col min="13574" max="13574" width="13.7109375" style="445" customWidth="1"/>
    <col min="13575" max="13575" width="13.5703125" style="445" customWidth="1"/>
    <col min="13576" max="13576" width="14" style="445" customWidth="1"/>
    <col min="13577" max="13577" width="12.42578125" style="445" customWidth="1"/>
    <col min="13578" max="13579" width="12.7109375" style="445" customWidth="1"/>
    <col min="13580" max="13580" width="23.5703125" style="445" customWidth="1"/>
    <col min="13581" max="13824" width="9.140625" style="445"/>
    <col min="13825" max="13825" width="5.5703125" style="445" bestFit="1" customWidth="1"/>
    <col min="13826" max="13826" width="26.7109375" style="445" customWidth="1"/>
    <col min="13827" max="13827" width="14.42578125" style="445" customWidth="1"/>
    <col min="13828" max="13828" width="12.85546875" style="445" customWidth="1"/>
    <col min="13829" max="13829" width="15.7109375" style="445" customWidth="1"/>
    <col min="13830" max="13830" width="13.7109375" style="445" customWidth="1"/>
    <col min="13831" max="13831" width="13.5703125" style="445" customWidth="1"/>
    <col min="13832" max="13832" width="14" style="445" customWidth="1"/>
    <col min="13833" max="13833" width="12.42578125" style="445" customWidth="1"/>
    <col min="13834" max="13835" width="12.7109375" style="445" customWidth="1"/>
    <col min="13836" max="13836" width="23.5703125" style="445" customWidth="1"/>
    <col min="13837" max="14080" width="9.140625" style="445"/>
    <col min="14081" max="14081" width="5.5703125" style="445" bestFit="1" customWidth="1"/>
    <col min="14082" max="14082" width="26.7109375" style="445" customWidth="1"/>
    <col min="14083" max="14083" width="14.42578125" style="445" customWidth="1"/>
    <col min="14084" max="14084" width="12.85546875" style="445" customWidth="1"/>
    <col min="14085" max="14085" width="15.7109375" style="445" customWidth="1"/>
    <col min="14086" max="14086" width="13.7109375" style="445" customWidth="1"/>
    <col min="14087" max="14087" width="13.5703125" style="445" customWidth="1"/>
    <col min="14088" max="14088" width="14" style="445" customWidth="1"/>
    <col min="14089" max="14089" width="12.42578125" style="445" customWidth="1"/>
    <col min="14090" max="14091" width="12.7109375" style="445" customWidth="1"/>
    <col min="14092" max="14092" width="23.5703125" style="445" customWidth="1"/>
    <col min="14093" max="14336" width="9.140625" style="445"/>
    <col min="14337" max="14337" width="5.5703125" style="445" bestFit="1" customWidth="1"/>
    <col min="14338" max="14338" width="26.7109375" style="445" customWidth="1"/>
    <col min="14339" max="14339" width="14.42578125" style="445" customWidth="1"/>
    <col min="14340" max="14340" width="12.85546875" style="445" customWidth="1"/>
    <col min="14341" max="14341" width="15.7109375" style="445" customWidth="1"/>
    <col min="14342" max="14342" width="13.7109375" style="445" customWidth="1"/>
    <col min="14343" max="14343" width="13.5703125" style="445" customWidth="1"/>
    <col min="14344" max="14344" width="14" style="445" customWidth="1"/>
    <col min="14345" max="14345" width="12.42578125" style="445" customWidth="1"/>
    <col min="14346" max="14347" width="12.7109375" style="445" customWidth="1"/>
    <col min="14348" max="14348" width="23.5703125" style="445" customWidth="1"/>
    <col min="14349" max="14592" width="9.140625" style="445"/>
    <col min="14593" max="14593" width="5.5703125" style="445" bestFit="1" customWidth="1"/>
    <col min="14594" max="14594" width="26.7109375" style="445" customWidth="1"/>
    <col min="14595" max="14595" width="14.42578125" style="445" customWidth="1"/>
    <col min="14596" max="14596" width="12.85546875" style="445" customWidth="1"/>
    <col min="14597" max="14597" width="15.7109375" style="445" customWidth="1"/>
    <col min="14598" max="14598" width="13.7109375" style="445" customWidth="1"/>
    <col min="14599" max="14599" width="13.5703125" style="445" customWidth="1"/>
    <col min="14600" max="14600" width="14" style="445" customWidth="1"/>
    <col min="14601" max="14601" width="12.42578125" style="445" customWidth="1"/>
    <col min="14602" max="14603" width="12.7109375" style="445" customWidth="1"/>
    <col min="14604" max="14604" width="23.5703125" style="445" customWidth="1"/>
    <col min="14605" max="14848" width="9.140625" style="445"/>
    <col min="14849" max="14849" width="5.5703125" style="445" bestFit="1" customWidth="1"/>
    <col min="14850" max="14850" width="26.7109375" style="445" customWidth="1"/>
    <col min="14851" max="14851" width="14.42578125" style="445" customWidth="1"/>
    <col min="14852" max="14852" width="12.85546875" style="445" customWidth="1"/>
    <col min="14853" max="14853" width="15.7109375" style="445" customWidth="1"/>
    <col min="14854" max="14854" width="13.7109375" style="445" customWidth="1"/>
    <col min="14855" max="14855" width="13.5703125" style="445" customWidth="1"/>
    <col min="14856" max="14856" width="14" style="445" customWidth="1"/>
    <col min="14857" max="14857" width="12.42578125" style="445" customWidth="1"/>
    <col min="14858" max="14859" width="12.7109375" style="445" customWidth="1"/>
    <col min="14860" max="14860" width="23.5703125" style="445" customWidth="1"/>
    <col min="14861" max="15104" width="9.140625" style="445"/>
    <col min="15105" max="15105" width="5.5703125" style="445" bestFit="1" customWidth="1"/>
    <col min="15106" max="15106" width="26.7109375" style="445" customWidth="1"/>
    <col min="15107" max="15107" width="14.42578125" style="445" customWidth="1"/>
    <col min="15108" max="15108" width="12.85546875" style="445" customWidth="1"/>
    <col min="15109" max="15109" width="15.7109375" style="445" customWidth="1"/>
    <col min="15110" max="15110" width="13.7109375" style="445" customWidth="1"/>
    <col min="15111" max="15111" width="13.5703125" style="445" customWidth="1"/>
    <col min="15112" max="15112" width="14" style="445" customWidth="1"/>
    <col min="15113" max="15113" width="12.42578125" style="445" customWidth="1"/>
    <col min="15114" max="15115" width="12.7109375" style="445" customWidth="1"/>
    <col min="15116" max="15116" width="23.5703125" style="445" customWidth="1"/>
    <col min="15117" max="15360" width="9.140625" style="445"/>
    <col min="15361" max="15361" width="5.5703125" style="445" bestFit="1" customWidth="1"/>
    <col min="15362" max="15362" width="26.7109375" style="445" customWidth="1"/>
    <col min="15363" max="15363" width="14.42578125" style="445" customWidth="1"/>
    <col min="15364" max="15364" width="12.85546875" style="445" customWidth="1"/>
    <col min="15365" max="15365" width="15.7109375" style="445" customWidth="1"/>
    <col min="15366" max="15366" width="13.7109375" style="445" customWidth="1"/>
    <col min="15367" max="15367" width="13.5703125" style="445" customWidth="1"/>
    <col min="15368" max="15368" width="14" style="445" customWidth="1"/>
    <col min="15369" max="15369" width="12.42578125" style="445" customWidth="1"/>
    <col min="15370" max="15371" width="12.7109375" style="445" customWidth="1"/>
    <col min="15372" max="15372" width="23.5703125" style="445" customWidth="1"/>
    <col min="15373" max="15616" width="9.140625" style="445"/>
    <col min="15617" max="15617" width="5.5703125" style="445" bestFit="1" customWidth="1"/>
    <col min="15618" max="15618" width="26.7109375" style="445" customWidth="1"/>
    <col min="15619" max="15619" width="14.42578125" style="445" customWidth="1"/>
    <col min="15620" max="15620" width="12.85546875" style="445" customWidth="1"/>
    <col min="15621" max="15621" width="15.7109375" style="445" customWidth="1"/>
    <col min="15622" max="15622" width="13.7109375" style="445" customWidth="1"/>
    <col min="15623" max="15623" width="13.5703125" style="445" customWidth="1"/>
    <col min="15624" max="15624" width="14" style="445" customWidth="1"/>
    <col min="15625" max="15625" width="12.42578125" style="445" customWidth="1"/>
    <col min="15626" max="15627" width="12.7109375" style="445" customWidth="1"/>
    <col min="15628" max="15628" width="23.5703125" style="445" customWidth="1"/>
    <col min="15629" max="15872" width="9.140625" style="445"/>
    <col min="15873" max="15873" width="5.5703125" style="445" bestFit="1" customWidth="1"/>
    <col min="15874" max="15874" width="26.7109375" style="445" customWidth="1"/>
    <col min="15875" max="15875" width="14.42578125" style="445" customWidth="1"/>
    <col min="15876" max="15876" width="12.85546875" style="445" customWidth="1"/>
    <col min="15877" max="15877" width="15.7109375" style="445" customWidth="1"/>
    <col min="15878" max="15878" width="13.7109375" style="445" customWidth="1"/>
    <col min="15879" max="15879" width="13.5703125" style="445" customWidth="1"/>
    <col min="15880" max="15880" width="14" style="445" customWidth="1"/>
    <col min="15881" max="15881" width="12.42578125" style="445" customWidth="1"/>
    <col min="15882" max="15883" width="12.7109375" style="445" customWidth="1"/>
    <col min="15884" max="15884" width="23.5703125" style="445" customWidth="1"/>
    <col min="15885" max="16128" width="9.140625" style="445"/>
    <col min="16129" max="16129" width="5.5703125" style="445" bestFit="1" customWidth="1"/>
    <col min="16130" max="16130" width="26.7109375" style="445" customWidth="1"/>
    <col min="16131" max="16131" width="14.42578125" style="445" customWidth="1"/>
    <col min="16132" max="16132" width="12.85546875" style="445" customWidth="1"/>
    <col min="16133" max="16133" width="15.7109375" style="445" customWidth="1"/>
    <col min="16134" max="16134" width="13.7109375" style="445" customWidth="1"/>
    <col min="16135" max="16135" width="13.5703125" style="445" customWidth="1"/>
    <col min="16136" max="16136" width="14" style="445" customWidth="1"/>
    <col min="16137" max="16137" width="12.42578125" style="445" customWidth="1"/>
    <col min="16138" max="16139" width="12.7109375" style="445" customWidth="1"/>
    <col min="16140" max="16140" width="23.5703125" style="445" customWidth="1"/>
    <col min="16141" max="16384" width="9.140625" style="445"/>
  </cols>
  <sheetData>
    <row r="1" spans="1:13" ht="21">
      <c r="A1" s="1649" t="s">
        <v>541</v>
      </c>
      <c r="B1" s="1649"/>
      <c r="C1" s="1649"/>
      <c r="D1" s="1649"/>
      <c r="E1" s="1649"/>
      <c r="F1" s="1649"/>
      <c r="G1" s="1649"/>
      <c r="H1" s="1649"/>
      <c r="I1" s="1649"/>
      <c r="J1" s="1649"/>
      <c r="K1" s="1649"/>
      <c r="L1" s="1649"/>
    </row>
    <row r="2" spans="1:13" ht="16.5" customHeight="1">
      <c r="A2" s="1650" t="s">
        <v>1854</v>
      </c>
      <c r="B2" s="1651"/>
      <c r="C2" s="1651"/>
      <c r="D2" s="1651"/>
      <c r="E2" s="1651"/>
      <c r="F2" s="1651"/>
      <c r="G2" s="1651"/>
      <c r="H2" s="1651"/>
      <c r="I2" s="1651"/>
      <c r="J2" s="1651"/>
      <c r="K2" s="1651"/>
      <c r="L2" s="1651"/>
      <c r="M2" s="446"/>
    </row>
    <row r="3" spans="1:13" ht="16.5">
      <c r="A3" s="1652" t="s">
        <v>1704</v>
      </c>
      <c r="B3" s="1653"/>
      <c r="C3" s="1653"/>
      <c r="D3" s="1653"/>
      <c r="E3" s="1653"/>
      <c r="F3" s="1653"/>
      <c r="G3" s="1653"/>
      <c r="H3" s="1653"/>
      <c r="I3" s="1653"/>
      <c r="J3" s="1653"/>
      <c r="K3" s="1653"/>
      <c r="L3" s="1653"/>
      <c r="M3" s="446"/>
    </row>
    <row r="4" spans="1:13" ht="16.5">
      <c r="A4" s="1654" t="s">
        <v>1705</v>
      </c>
      <c r="B4" s="1655"/>
      <c r="C4" s="1655"/>
      <c r="D4" s="1655"/>
      <c r="E4" s="1655"/>
      <c r="F4" s="1655"/>
      <c r="G4" s="1655"/>
      <c r="H4" s="1655"/>
      <c r="I4" s="1655"/>
      <c r="J4" s="1655"/>
      <c r="K4" s="1655"/>
      <c r="L4" s="1656"/>
      <c r="M4" s="446"/>
    </row>
    <row r="5" spans="1:13" ht="15.75">
      <c r="A5" s="1657" t="s">
        <v>1651</v>
      </c>
      <c r="B5" s="1658"/>
      <c r="C5" s="1658"/>
      <c r="D5" s="1658"/>
      <c r="E5" s="1658"/>
      <c r="F5" s="1658"/>
      <c r="G5" s="1658"/>
      <c r="H5" s="1658"/>
      <c r="I5" s="1658"/>
      <c r="J5" s="1658"/>
      <c r="K5" s="1658"/>
      <c r="L5" s="1659"/>
      <c r="M5" s="446"/>
    </row>
    <row r="6" spans="1:13" ht="15.75">
      <c r="A6" s="1660"/>
      <c r="B6" s="1661"/>
      <c r="C6" s="1661"/>
      <c r="D6" s="1661"/>
      <c r="E6" s="1661"/>
      <c r="F6" s="1661"/>
      <c r="G6" s="1661"/>
      <c r="H6" s="1661"/>
      <c r="I6" s="1661"/>
      <c r="J6" s="1661"/>
      <c r="K6" s="1661"/>
      <c r="L6" s="1662"/>
      <c r="M6" s="446"/>
    </row>
    <row r="7" spans="1:13" ht="54">
      <c r="A7" s="1089" t="s">
        <v>1357</v>
      </c>
      <c r="B7" s="1090" t="s">
        <v>1653</v>
      </c>
      <c r="C7" s="1089" t="s">
        <v>1706</v>
      </c>
      <c r="D7" s="1090" t="s">
        <v>1707</v>
      </c>
      <c r="E7" s="1091" t="s">
        <v>1708</v>
      </c>
      <c r="F7" s="1092" t="s">
        <v>1709</v>
      </c>
      <c r="G7" s="1089" t="s">
        <v>1710</v>
      </c>
      <c r="H7" s="1090" t="s">
        <v>1711</v>
      </c>
      <c r="I7" s="1089" t="s">
        <v>1712</v>
      </c>
      <c r="J7" s="1089" t="s">
        <v>1713</v>
      </c>
      <c r="K7" s="1093" t="s">
        <v>1714</v>
      </c>
      <c r="L7" s="1094" t="s">
        <v>1715</v>
      </c>
      <c r="M7" s="1095"/>
    </row>
    <row r="8" spans="1:13" ht="15.75">
      <c r="A8" s="1096">
        <v>1</v>
      </c>
      <c r="B8" s="1096">
        <v>2</v>
      </c>
      <c r="C8" s="1096">
        <v>3</v>
      </c>
      <c r="D8" s="1096">
        <v>4</v>
      </c>
      <c r="E8" s="1096">
        <v>5</v>
      </c>
      <c r="F8" s="1096">
        <v>6</v>
      </c>
      <c r="G8" s="1096">
        <v>7</v>
      </c>
      <c r="H8" s="1096">
        <v>8</v>
      </c>
      <c r="I8" s="1096">
        <v>9</v>
      </c>
      <c r="J8" s="1097">
        <v>10</v>
      </c>
      <c r="K8" s="1097">
        <v>11</v>
      </c>
      <c r="L8" s="1097">
        <v>12</v>
      </c>
      <c r="M8" s="446"/>
    </row>
    <row r="9" spans="1:13" ht="15.75">
      <c r="A9" s="1098"/>
      <c r="B9" s="1099"/>
      <c r="C9" s="1100"/>
      <c r="D9" s="1099"/>
      <c r="E9" s="1100"/>
      <c r="F9" s="1101"/>
      <c r="G9" s="1100"/>
      <c r="H9" s="1099"/>
      <c r="I9" s="1100"/>
      <c r="J9" s="1102"/>
      <c r="K9" s="1102"/>
      <c r="L9" s="1103"/>
      <c r="M9" s="446"/>
    </row>
    <row r="10" spans="1:13" ht="15.75">
      <c r="A10" s="1100" t="s">
        <v>1716</v>
      </c>
      <c r="B10" s="1104" t="s">
        <v>1779</v>
      </c>
      <c r="C10" s="1100"/>
      <c r="D10" s="1099"/>
      <c r="E10" s="1100"/>
      <c r="F10" s="1099"/>
      <c r="G10" s="1100"/>
      <c r="H10" s="1099"/>
      <c r="I10" s="1100"/>
      <c r="J10" s="1102"/>
      <c r="K10" s="1102"/>
      <c r="L10" s="1103"/>
      <c r="M10" s="446"/>
    </row>
    <row r="11" spans="1:13" ht="15.75">
      <c r="A11" s="1100"/>
      <c r="B11" s="1099"/>
      <c r="C11" s="1100"/>
      <c r="D11" s="1099"/>
      <c r="E11" s="1100"/>
      <c r="F11" s="1105"/>
      <c r="G11" s="1106"/>
      <c r="H11" s="1099"/>
      <c r="I11" s="1100"/>
      <c r="J11" s="1102"/>
      <c r="K11" s="1102"/>
      <c r="L11" s="1103"/>
      <c r="M11" s="446"/>
    </row>
    <row r="12" spans="1:13" ht="15.75">
      <c r="A12" s="1100"/>
      <c r="B12" s="1099"/>
      <c r="C12" s="1100"/>
      <c r="D12" s="1099"/>
      <c r="E12" s="1100"/>
      <c r="F12" s="1099"/>
      <c r="G12" s="1100"/>
      <c r="H12" s="1099"/>
      <c r="I12" s="1100"/>
      <c r="J12" s="1102"/>
      <c r="K12" s="1102"/>
      <c r="L12" s="1103"/>
      <c r="M12" s="446"/>
    </row>
    <row r="13" spans="1:13" ht="15.75">
      <c r="A13" s="1100"/>
      <c r="B13" s="1099"/>
      <c r="C13" s="1100"/>
      <c r="D13" s="1099"/>
      <c r="E13" s="1100"/>
      <c r="F13" s="1099"/>
      <c r="G13" s="1100"/>
      <c r="H13" s="1099"/>
      <c r="I13" s="1100"/>
      <c r="J13" s="1102"/>
      <c r="K13" s="1102"/>
      <c r="L13" s="1103"/>
      <c r="M13" s="446"/>
    </row>
    <row r="14" spans="1:13" ht="15.75">
      <c r="A14" s="1100"/>
      <c r="B14" s="1099"/>
      <c r="C14" s="1100"/>
      <c r="D14" s="1099"/>
      <c r="E14" s="1100"/>
      <c r="F14" s="1099"/>
      <c r="G14" s="1100"/>
      <c r="H14" s="1099"/>
      <c r="I14" s="1100"/>
      <c r="J14" s="1102"/>
      <c r="K14" s="1102"/>
      <c r="L14" s="1103"/>
      <c r="M14" s="446"/>
    </row>
    <row r="15" spans="1:13" ht="15.75">
      <c r="A15" s="1100"/>
      <c r="B15" s="1099"/>
      <c r="C15" s="1100"/>
      <c r="D15" s="1099"/>
      <c r="E15" s="1100"/>
      <c r="F15" s="1099"/>
      <c r="G15" s="1100"/>
      <c r="H15" s="1099"/>
      <c r="I15" s="1100"/>
      <c r="J15" s="1102"/>
      <c r="K15" s="1102"/>
      <c r="L15" s="1103"/>
      <c r="M15" s="446"/>
    </row>
    <row r="16" spans="1:13" ht="15.75">
      <c r="A16" s="1100"/>
      <c r="B16" s="1099"/>
      <c r="C16" s="1100"/>
      <c r="D16" s="1099"/>
      <c r="E16" s="1100"/>
      <c r="F16" s="1099"/>
      <c r="G16" s="1100"/>
      <c r="H16" s="1099"/>
      <c r="I16" s="1100"/>
      <c r="J16" s="1102"/>
      <c r="K16" s="1102"/>
      <c r="L16" s="1103"/>
      <c r="M16" s="446"/>
    </row>
    <row r="17" spans="1:13" ht="15.75">
      <c r="A17" s="1100"/>
      <c r="B17" s="1099"/>
      <c r="C17" s="1100"/>
      <c r="D17" s="1099"/>
      <c r="E17" s="1100"/>
      <c r="F17" s="1099"/>
      <c r="G17" s="1100"/>
      <c r="H17" s="1099"/>
      <c r="I17" s="1100"/>
      <c r="J17" s="1102"/>
      <c r="K17" s="1102"/>
      <c r="L17" s="1103"/>
      <c r="M17" s="446"/>
    </row>
    <row r="18" spans="1:13" ht="15.75">
      <c r="A18" s="1100"/>
      <c r="B18" s="1099"/>
      <c r="C18" s="1100"/>
      <c r="D18" s="1099"/>
      <c r="E18" s="1100"/>
      <c r="F18" s="1099"/>
      <c r="G18" s="1100"/>
      <c r="H18" s="1099"/>
      <c r="I18" s="1100"/>
      <c r="J18" s="1102"/>
      <c r="K18" s="1102"/>
      <c r="L18" s="1103"/>
      <c r="M18" s="446"/>
    </row>
    <row r="19" spans="1:13" ht="15.75">
      <c r="A19" s="1100"/>
      <c r="B19" s="1099"/>
      <c r="C19" s="1100"/>
      <c r="D19" s="1099"/>
      <c r="E19" s="1100"/>
      <c r="F19" s="1099"/>
      <c r="G19" s="1100"/>
      <c r="H19" s="1099"/>
      <c r="I19" s="1100"/>
      <c r="J19" s="1102"/>
      <c r="K19" s="1102"/>
      <c r="L19" s="1103"/>
      <c r="M19" s="446"/>
    </row>
    <row r="20" spans="1:13" ht="15.75">
      <c r="A20" s="1100"/>
      <c r="B20" s="1107" t="s">
        <v>40</v>
      </c>
      <c r="C20" s="1107"/>
      <c r="D20" s="1108"/>
      <c r="E20" s="1107"/>
      <c r="F20" s="1108"/>
      <c r="G20" s="1107"/>
      <c r="H20" s="1108"/>
      <c r="I20" s="1107"/>
      <c r="J20" s="1109"/>
      <c r="K20" s="1107"/>
      <c r="L20" s="1110"/>
      <c r="M20" s="446"/>
    </row>
    <row r="21" spans="1:13" ht="15.75">
      <c r="A21" s="1100" t="s">
        <v>1717</v>
      </c>
      <c r="B21" s="1104" t="s">
        <v>1718</v>
      </c>
      <c r="C21" s="1100"/>
      <c r="D21" s="1099"/>
      <c r="E21" s="1100"/>
      <c r="F21" s="1099"/>
      <c r="G21" s="1100"/>
      <c r="H21" s="1099"/>
      <c r="I21" s="1100"/>
      <c r="J21" s="1102"/>
      <c r="K21" s="1102"/>
      <c r="L21" s="1103"/>
      <c r="M21" s="446"/>
    </row>
    <row r="22" spans="1:13" ht="15.75">
      <c r="A22" s="1100"/>
      <c r="B22" s="1099"/>
      <c r="C22" s="1100"/>
      <c r="D22" s="1099"/>
      <c r="E22" s="1100"/>
      <c r="F22" s="1099"/>
      <c r="G22" s="1100"/>
      <c r="H22" s="1099"/>
      <c r="I22" s="1100"/>
      <c r="J22" s="1102"/>
      <c r="K22" s="1102"/>
      <c r="L22" s="1103"/>
      <c r="M22" s="446"/>
    </row>
    <row r="23" spans="1:13" ht="15.75">
      <c r="A23" s="1100"/>
      <c r="B23" s="1099"/>
      <c r="C23" s="1100"/>
      <c r="D23" s="1099"/>
      <c r="E23" s="1100"/>
      <c r="F23" s="1099"/>
      <c r="G23" s="1100"/>
      <c r="H23" s="1099"/>
      <c r="I23" s="1100"/>
      <c r="J23" s="1102"/>
      <c r="K23" s="1102"/>
      <c r="L23" s="1103"/>
      <c r="M23" s="446"/>
    </row>
    <row r="24" spans="1:13" ht="15.75">
      <c r="A24" s="1100"/>
      <c r="B24" s="1099"/>
      <c r="C24" s="1100"/>
      <c r="D24" s="1099"/>
      <c r="E24" s="1100"/>
      <c r="F24" s="1099"/>
      <c r="G24" s="1100"/>
      <c r="H24" s="1099"/>
      <c r="I24" s="1100"/>
      <c r="J24" s="1102"/>
      <c r="K24" s="1102"/>
      <c r="L24" s="1103"/>
      <c r="M24" s="446"/>
    </row>
    <row r="25" spans="1:13" ht="15.75">
      <c r="A25" s="1100"/>
      <c r="B25" s="1099"/>
      <c r="C25" s="1100"/>
      <c r="D25" s="1099"/>
      <c r="E25" s="1100"/>
      <c r="F25" s="1099"/>
      <c r="G25" s="1100"/>
      <c r="H25" s="1099"/>
      <c r="I25" s="1100"/>
      <c r="J25" s="1102"/>
      <c r="K25" s="1102"/>
      <c r="L25" s="1103"/>
      <c r="M25" s="446"/>
    </row>
    <row r="26" spans="1:13" ht="15.75">
      <c r="A26" s="1100"/>
      <c r="B26" s="1099"/>
      <c r="C26" s="1100"/>
      <c r="D26" s="1099"/>
      <c r="E26" s="1100"/>
      <c r="F26" s="1099"/>
      <c r="G26" s="1100"/>
      <c r="H26" s="1099"/>
      <c r="I26" s="1100"/>
      <c r="J26" s="1102"/>
      <c r="K26" s="1102"/>
      <c r="L26" s="1103"/>
      <c r="M26" s="446"/>
    </row>
    <row r="27" spans="1:13" ht="15.75">
      <c r="A27" s="1100"/>
      <c r="B27" s="1099"/>
      <c r="C27" s="1100"/>
      <c r="D27" s="1099"/>
      <c r="E27" s="1100"/>
      <c r="F27" s="1099"/>
      <c r="G27" s="1100"/>
      <c r="H27" s="1099"/>
      <c r="I27" s="1100"/>
      <c r="J27" s="1102"/>
      <c r="K27" s="1102"/>
      <c r="L27" s="1103"/>
      <c r="M27" s="446"/>
    </row>
    <row r="28" spans="1:13" ht="15.75">
      <c r="A28" s="1100"/>
      <c r="B28" s="1099"/>
      <c r="C28" s="1100"/>
      <c r="D28" s="1099"/>
      <c r="E28" s="1100"/>
      <c r="F28" s="1099"/>
      <c r="G28" s="1100"/>
      <c r="H28" s="1099"/>
      <c r="I28" s="1100"/>
      <c r="J28" s="1102"/>
      <c r="K28" s="1102"/>
      <c r="L28" s="1103"/>
      <c r="M28" s="446"/>
    </row>
    <row r="29" spans="1:13" ht="15.75">
      <c r="A29" s="1100"/>
      <c r="B29" s="1099"/>
      <c r="C29" s="1100"/>
      <c r="D29" s="1099"/>
      <c r="E29" s="1100"/>
      <c r="F29" s="1099"/>
      <c r="G29" s="1100"/>
      <c r="H29" s="1099"/>
      <c r="I29" s="1100"/>
      <c r="J29" s="1102"/>
      <c r="K29" s="1102"/>
      <c r="L29" s="1103"/>
      <c r="M29" s="446"/>
    </row>
    <row r="30" spans="1:13" ht="15.75">
      <c r="A30" s="1111"/>
      <c r="B30" s="1107" t="s">
        <v>40</v>
      </c>
      <c r="C30" s="1107"/>
      <c r="D30" s="1108"/>
      <c r="E30" s="1107"/>
      <c r="F30" s="1108"/>
      <c r="G30" s="1107"/>
      <c r="H30" s="1108"/>
      <c r="I30" s="1107"/>
      <c r="J30" s="1109"/>
      <c r="K30" s="1107"/>
      <c r="L30" s="1110"/>
      <c r="M30" s="446"/>
    </row>
    <row r="31" spans="1:13" ht="15.75">
      <c r="A31" s="1112" t="s">
        <v>1719</v>
      </c>
      <c r="B31" s="1099"/>
      <c r="C31" s="1099"/>
      <c r="D31" s="1099"/>
      <c r="E31" s="1099"/>
      <c r="F31" s="1099"/>
      <c r="G31" s="1099"/>
      <c r="H31" s="1099"/>
      <c r="I31" s="1099"/>
      <c r="J31" s="1099"/>
      <c r="K31" s="1099"/>
      <c r="L31" s="1101"/>
      <c r="M31" s="446"/>
    </row>
    <row r="32" spans="1:13" ht="15.75">
      <c r="A32" s="1113">
        <v>1</v>
      </c>
      <c r="B32" s="1114" t="s">
        <v>1720</v>
      </c>
      <c r="C32" s="1114"/>
      <c r="D32" s="1114"/>
      <c r="E32" s="1114"/>
      <c r="F32" s="1114"/>
      <c r="G32" s="1114"/>
      <c r="H32" s="1114"/>
      <c r="I32" s="1114"/>
      <c r="J32" s="1114"/>
      <c r="K32" s="1114"/>
      <c r="L32" s="1114"/>
      <c r="M32" s="446"/>
    </row>
    <row r="33" spans="1:13" ht="15.75">
      <c r="A33" s="1115">
        <v>2</v>
      </c>
      <c r="B33" s="1114" t="s">
        <v>1721</v>
      </c>
      <c r="C33" s="1114"/>
      <c r="D33" s="1114"/>
      <c r="E33" s="1114"/>
      <c r="F33" s="1114"/>
      <c r="G33" s="1114"/>
      <c r="H33" s="1114"/>
      <c r="I33" s="1114"/>
      <c r="J33" s="1114"/>
      <c r="K33" s="1114"/>
      <c r="L33" s="1114"/>
      <c r="M33" s="446"/>
    </row>
    <row r="34" spans="1:13" ht="15.75" customHeight="1">
      <c r="A34" s="1116">
        <v>3</v>
      </c>
      <c r="B34" s="1117" t="s">
        <v>1722</v>
      </c>
      <c r="C34" s="1118"/>
      <c r="D34" s="1118"/>
      <c r="E34" s="1118"/>
      <c r="F34" s="1118"/>
      <c r="G34" s="1118"/>
      <c r="H34" s="1118"/>
      <c r="I34" s="1118"/>
      <c r="J34" s="1118"/>
      <c r="K34" s="1118"/>
      <c r="L34" s="1118"/>
      <c r="M34" s="446"/>
    </row>
    <row r="35" spans="1:13" ht="15.75">
      <c r="A35" s="1116">
        <v>4</v>
      </c>
      <c r="B35" s="1119" t="s">
        <v>1803</v>
      </c>
      <c r="C35" s="1119"/>
      <c r="D35" s="1119"/>
      <c r="E35" s="1119"/>
      <c r="F35" s="1119"/>
      <c r="G35" s="1119"/>
      <c r="H35" s="1119"/>
      <c r="I35" s="1119"/>
      <c r="J35" s="1119"/>
      <c r="K35" s="1119"/>
      <c r="L35" s="1114"/>
      <c r="M35" s="446"/>
    </row>
    <row r="36" spans="1:13" ht="15.75">
      <c r="A36" s="446"/>
      <c r="B36" s="446"/>
      <c r="C36" s="446"/>
      <c r="D36" s="446"/>
      <c r="E36" s="446"/>
      <c r="F36" s="446"/>
      <c r="G36" s="446"/>
      <c r="H36" s="446"/>
      <c r="I36" s="446"/>
      <c r="J36" s="446"/>
      <c r="K36" s="446"/>
      <c r="L36" s="1101"/>
      <c r="M36" s="446"/>
    </row>
    <row r="37" spans="1:13" ht="15.75">
      <c r="A37" s="446"/>
      <c r="B37" s="446"/>
      <c r="C37" s="446"/>
      <c r="D37" s="446"/>
      <c r="E37" s="446"/>
      <c r="F37" s="446"/>
      <c r="G37" s="446"/>
      <c r="H37" s="446"/>
      <c r="I37" s="446"/>
      <c r="J37" s="446"/>
      <c r="K37" s="446"/>
      <c r="L37" s="1101"/>
      <c r="M37" s="446"/>
    </row>
    <row r="38" spans="1:13" ht="15.75">
      <c r="A38" s="446"/>
      <c r="B38" s="446"/>
      <c r="C38" s="446"/>
      <c r="D38" s="446"/>
      <c r="E38" s="446"/>
      <c r="F38" s="446"/>
      <c r="G38" s="446"/>
      <c r="H38" s="446"/>
      <c r="I38" s="446"/>
      <c r="J38" s="446"/>
      <c r="K38" s="446"/>
      <c r="L38" s="1101"/>
      <c r="M38" s="446"/>
    </row>
    <row r="39" spans="1:13" ht="15.75">
      <c r="A39" s="446"/>
      <c r="B39" s="447" t="s">
        <v>628</v>
      </c>
      <c r="C39" s="446"/>
      <c r="D39" s="446"/>
      <c r="E39" s="446"/>
      <c r="F39" s="448" t="s">
        <v>877</v>
      </c>
      <c r="G39" s="446"/>
      <c r="H39" s="446"/>
      <c r="I39" s="1648" t="s">
        <v>459</v>
      </c>
      <c r="J39" s="1648"/>
      <c r="K39" s="1648"/>
      <c r="L39" s="1648"/>
      <c r="M39" s="1648"/>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sheetPr>
    <pageSetUpPr fitToPage="1"/>
  </sheetPr>
  <dimension ref="A2:D21"/>
  <sheetViews>
    <sheetView view="pageBreakPreview" zoomScaleSheetLayoutView="100" workbookViewId="0">
      <selection activeCell="B13" sqref="B13"/>
    </sheetView>
  </sheetViews>
  <sheetFormatPr defaultRowHeight="12.75"/>
  <cols>
    <col min="1" max="1" width="9.140625" style="445"/>
    <col min="2" max="2" width="70.7109375" style="445" customWidth="1"/>
    <col min="3" max="3" width="20.7109375" style="445" customWidth="1"/>
    <col min="4" max="257" width="9.140625" style="445"/>
    <col min="258" max="258" width="70.7109375" style="445" customWidth="1"/>
    <col min="259" max="259" width="20.7109375" style="445" customWidth="1"/>
    <col min="260" max="513" width="9.140625" style="445"/>
    <col min="514" max="514" width="70.7109375" style="445" customWidth="1"/>
    <col min="515" max="515" width="20.7109375" style="445" customWidth="1"/>
    <col min="516" max="769" width="9.140625" style="445"/>
    <col min="770" max="770" width="70.7109375" style="445" customWidth="1"/>
    <col min="771" max="771" width="20.7109375" style="445" customWidth="1"/>
    <col min="772" max="1025" width="9.140625" style="445"/>
    <col min="1026" max="1026" width="70.7109375" style="445" customWidth="1"/>
    <col min="1027" max="1027" width="20.7109375" style="445" customWidth="1"/>
    <col min="1028" max="1281" width="9.140625" style="445"/>
    <col min="1282" max="1282" width="70.7109375" style="445" customWidth="1"/>
    <col min="1283" max="1283" width="20.7109375" style="445" customWidth="1"/>
    <col min="1284" max="1537" width="9.140625" style="445"/>
    <col min="1538" max="1538" width="70.7109375" style="445" customWidth="1"/>
    <col min="1539" max="1539" width="20.7109375" style="445" customWidth="1"/>
    <col min="1540" max="1793" width="9.140625" style="445"/>
    <col min="1794" max="1794" width="70.7109375" style="445" customWidth="1"/>
    <col min="1795" max="1795" width="20.7109375" style="445" customWidth="1"/>
    <col min="1796" max="2049" width="9.140625" style="445"/>
    <col min="2050" max="2050" width="70.7109375" style="445" customWidth="1"/>
    <col min="2051" max="2051" width="20.7109375" style="445" customWidth="1"/>
    <col min="2052" max="2305" width="9.140625" style="445"/>
    <col min="2306" max="2306" width="70.7109375" style="445" customWidth="1"/>
    <col min="2307" max="2307" width="20.7109375" style="445" customWidth="1"/>
    <col min="2308" max="2561" width="9.140625" style="445"/>
    <col min="2562" max="2562" width="70.7109375" style="445" customWidth="1"/>
    <col min="2563" max="2563" width="20.7109375" style="445" customWidth="1"/>
    <col min="2564" max="2817" width="9.140625" style="445"/>
    <col min="2818" max="2818" width="70.7109375" style="445" customWidth="1"/>
    <col min="2819" max="2819" width="20.7109375" style="445" customWidth="1"/>
    <col min="2820" max="3073" width="9.140625" style="445"/>
    <col min="3074" max="3074" width="70.7109375" style="445" customWidth="1"/>
    <col min="3075" max="3075" width="20.7109375" style="445" customWidth="1"/>
    <col min="3076" max="3329" width="9.140625" style="445"/>
    <col min="3330" max="3330" width="70.7109375" style="445" customWidth="1"/>
    <col min="3331" max="3331" width="20.7109375" style="445" customWidth="1"/>
    <col min="3332" max="3585" width="9.140625" style="445"/>
    <col min="3586" max="3586" width="70.7109375" style="445" customWidth="1"/>
    <col min="3587" max="3587" width="20.7109375" style="445" customWidth="1"/>
    <col min="3588" max="3841" width="9.140625" style="445"/>
    <col min="3842" max="3842" width="70.7109375" style="445" customWidth="1"/>
    <col min="3843" max="3843" width="20.7109375" style="445" customWidth="1"/>
    <col min="3844" max="4097" width="9.140625" style="445"/>
    <col min="4098" max="4098" width="70.7109375" style="445" customWidth="1"/>
    <col min="4099" max="4099" width="20.7109375" style="445" customWidth="1"/>
    <col min="4100" max="4353" width="9.140625" style="445"/>
    <col min="4354" max="4354" width="70.7109375" style="445" customWidth="1"/>
    <col min="4355" max="4355" width="20.7109375" style="445" customWidth="1"/>
    <col min="4356" max="4609" width="9.140625" style="445"/>
    <col min="4610" max="4610" width="70.7109375" style="445" customWidth="1"/>
    <col min="4611" max="4611" width="20.7109375" style="445" customWidth="1"/>
    <col min="4612" max="4865" width="9.140625" style="445"/>
    <col min="4866" max="4866" width="70.7109375" style="445" customWidth="1"/>
    <col min="4867" max="4867" width="20.7109375" style="445" customWidth="1"/>
    <col min="4868" max="5121" width="9.140625" style="445"/>
    <col min="5122" max="5122" width="70.7109375" style="445" customWidth="1"/>
    <col min="5123" max="5123" width="20.7109375" style="445" customWidth="1"/>
    <col min="5124" max="5377" width="9.140625" style="445"/>
    <col min="5378" max="5378" width="70.7109375" style="445" customWidth="1"/>
    <col min="5379" max="5379" width="20.7109375" style="445" customWidth="1"/>
    <col min="5380" max="5633" width="9.140625" style="445"/>
    <col min="5634" max="5634" width="70.7109375" style="445" customWidth="1"/>
    <col min="5635" max="5635" width="20.7109375" style="445" customWidth="1"/>
    <col min="5636" max="5889" width="9.140625" style="445"/>
    <col min="5890" max="5890" width="70.7109375" style="445" customWidth="1"/>
    <col min="5891" max="5891" width="20.7109375" style="445" customWidth="1"/>
    <col min="5892" max="6145" width="9.140625" style="445"/>
    <col min="6146" max="6146" width="70.7109375" style="445" customWidth="1"/>
    <col min="6147" max="6147" width="20.7109375" style="445" customWidth="1"/>
    <col min="6148" max="6401" width="9.140625" style="445"/>
    <col min="6402" max="6402" width="70.7109375" style="445" customWidth="1"/>
    <col min="6403" max="6403" width="20.7109375" style="445" customWidth="1"/>
    <col min="6404" max="6657" width="9.140625" style="445"/>
    <col min="6658" max="6658" width="70.7109375" style="445" customWidth="1"/>
    <col min="6659" max="6659" width="20.7109375" style="445" customWidth="1"/>
    <col min="6660" max="6913" width="9.140625" style="445"/>
    <col min="6914" max="6914" width="70.7109375" style="445" customWidth="1"/>
    <col min="6915" max="6915" width="20.7109375" style="445" customWidth="1"/>
    <col min="6916" max="7169" width="9.140625" style="445"/>
    <col min="7170" max="7170" width="70.7109375" style="445" customWidth="1"/>
    <col min="7171" max="7171" width="20.7109375" style="445" customWidth="1"/>
    <col min="7172" max="7425" width="9.140625" style="445"/>
    <col min="7426" max="7426" width="70.7109375" style="445" customWidth="1"/>
    <col min="7427" max="7427" width="20.7109375" style="445" customWidth="1"/>
    <col min="7428" max="7681" width="9.140625" style="445"/>
    <col min="7682" max="7682" width="70.7109375" style="445" customWidth="1"/>
    <col min="7683" max="7683" width="20.7109375" style="445" customWidth="1"/>
    <col min="7684" max="7937" width="9.140625" style="445"/>
    <col min="7938" max="7938" width="70.7109375" style="445" customWidth="1"/>
    <col min="7939" max="7939" width="20.7109375" style="445" customWidth="1"/>
    <col min="7940" max="8193" width="9.140625" style="445"/>
    <col min="8194" max="8194" width="70.7109375" style="445" customWidth="1"/>
    <col min="8195" max="8195" width="20.7109375" style="445" customWidth="1"/>
    <col min="8196" max="8449" width="9.140625" style="445"/>
    <col min="8450" max="8450" width="70.7109375" style="445" customWidth="1"/>
    <col min="8451" max="8451" width="20.7109375" style="445" customWidth="1"/>
    <col min="8452" max="8705" width="9.140625" style="445"/>
    <col min="8706" max="8706" width="70.7109375" style="445" customWidth="1"/>
    <col min="8707" max="8707" width="20.7109375" style="445" customWidth="1"/>
    <col min="8708" max="8961" width="9.140625" style="445"/>
    <col min="8962" max="8962" width="70.7109375" style="445" customWidth="1"/>
    <col min="8963" max="8963" width="20.7109375" style="445" customWidth="1"/>
    <col min="8964" max="9217" width="9.140625" style="445"/>
    <col min="9218" max="9218" width="70.7109375" style="445" customWidth="1"/>
    <col min="9219" max="9219" width="20.7109375" style="445" customWidth="1"/>
    <col min="9220" max="9473" width="9.140625" style="445"/>
    <col min="9474" max="9474" width="70.7109375" style="445" customWidth="1"/>
    <col min="9475" max="9475" width="20.7109375" style="445" customWidth="1"/>
    <col min="9476" max="9729" width="9.140625" style="445"/>
    <col min="9730" max="9730" width="70.7109375" style="445" customWidth="1"/>
    <col min="9731" max="9731" width="20.7109375" style="445" customWidth="1"/>
    <col min="9732" max="9985" width="9.140625" style="445"/>
    <col min="9986" max="9986" width="70.7109375" style="445" customWidth="1"/>
    <col min="9987" max="9987" width="20.7109375" style="445" customWidth="1"/>
    <col min="9988" max="10241" width="9.140625" style="445"/>
    <col min="10242" max="10242" width="70.7109375" style="445" customWidth="1"/>
    <col min="10243" max="10243" width="20.7109375" style="445" customWidth="1"/>
    <col min="10244" max="10497" width="9.140625" style="445"/>
    <col min="10498" max="10498" width="70.7109375" style="445" customWidth="1"/>
    <col min="10499" max="10499" width="20.7109375" style="445" customWidth="1"/>
    <col min="10500" max="10753" width="9.140625" style="445"/>
    <col min="10754" max="10754" width="70.7109375" style="445" customWidth="1"/>
    <col min="10755" max="10755" width="20.7109375" style="445" customWidth="1"/>
    <col min="10756" max="11009" width="9.140625" style="445"/>
    <col min="11010" max="11010" width="70.7109375" style="445" customWidth="1"/>
    <col min="11011" max="11011" width="20.7109375" style="445" customWidth="1"/>
    <col min="11012" max="11265" width="9.140625" style="445"/>
    <col min="11266" max="11266" width="70.7109375" style="445" customWidth="1"/>
    <col min="11267" max="11267" width="20.7109375" style="445" customWidth="1"/>
    <col min="11268" max="11521" width="9.140625" style="445"/>
    <col min="11522" max="11522" width="70.7109375" style="445" customWidth="1"/>
    <col min="11523" max="11523" width="20.7109375" style="445" customWidth="1"/>
    <col min="11524" max="11777" width="9.140625" style="445"/>
    <col min="11778" max="11778" width="70.7109375" style="445" customWidth="1"/>
    <col min="11779" max="11779" width="20.7109375" style="445" customWidth="1"/>
    <col min="11780" max="12033" width="9.140625" style="445"/>
    <col min="12034" max="12034" width="70.7109375" style="445" customWidth="1"/>
    <col min="12035" max="12035" width="20.7109375" style="445" customWidth="1"/>
    <col min="12036" max="12289" width="9.140625" style="445"/>
    <col min="12290" max="12290" width="70.7109375" style="445" customWidth="1"/>
    <col min="12291" max="12291" width="20.7109375" style="445" customWidth="1"/>
    <col min="12292" max="12545" width="9.140625" style="445"/>
    <col min="12546" max="12546" width="70.7109375" style="445" customWidth="1"/>
    <col min="12547" max="12547" width="20.7109375" style="445" customWidth="1"/>
    <col min="12548" max="12801" width="9.140625" style="445"/>
    <col min="12802" max="12802" width="70.7109375" style="445" customWidth="1"/>
    <col min="12803" max="12803" width="20.7109375" style="445" customWidth="1"/>
    <col min="12804" max="13057" width="9.140625" style="445"/>
    <col min="13058" max="13058" width="70.7109375" style="445" customWidth="1"/>
    <col min="13059" max="13059" width="20.7109375" style="445" customWidth="1"/>
    <col min="13060" max="13313" width="9.140625" style="445"/>
    <col min="13314" max="13314" width="70.7109375" style="445" customWidth="1"/>
    <col min="13315" max="13315" width="20.7109375" style="445" customWidth="1"/>
    <col min="13316" max="13569" width="9.140625" style="445"/>
    <col min="13570" max="13570" width="70.7109375" style="445" customWidth="1"/>
    <col min="13571" max="13571" width="20.7109375" style="445" customWidth="1"/>
    <col min="13572" max="13825" width="9.140625" style="445"/>
    <col min="13826" max="13826" width="70.7109375" style="445" customWidth="1"/>
    <col min="13827" max="13827" width="20.7109375" style="445" customWidth="1"/>
    <col min="13828" max="14081" width="9.140625" style="445"/>
    <col min="14082" max="14082" width="70.7109375" style="445" customWidth="1"/>
    <col min="14083" max="14083" width="20.7109375" style="445" customWidth="1"/>
    <col min="14084" max="14337" width="9.140625" style="445"/>
    <col min="14338" max="14338" width="70.7109375" style="445" customWidth="1"/>
    <col min="14339" max="14339" width="20.7109375" style="445" customWidth="1"/>
    <col min="14340" max="14593" width="9.140625" style="445"/>
    <col min="14594" max="14594" width="70.7109375" style="445" customWidth="1"/>
    <col min="14595" max="14595" width="20.7109375" style="445" customWidth="1"/>
    <col min="14596" max="14849" width="9.140625" style="445"/>
    <col min="14850" max="14850" width="70.7109375" style="445" customWidth="1"/>
    <col min="14851" max="14851" width="20.7109375" style="445" customWidth="1"/>
    <col min="14852" max="15105" width="9.140625" style="445"/>
    <col min="15106" max="15106" width="70.7109375" style="445" customWidth="1"/>
    <col min="15107" max="15107" width="20.7109375" style="445" customWidth="1"/>
    <col min="15108" max="15361" width="9.140625" style="445"/>
    <col min="15362" max="15362" width="70.7109375" style="445" customWidth="1"/>
    <col min="15363" max="15363" width="20.7109375" style="445" customWidth="1"/>
    <col min="15364" max="15617" width="9.140625" style="445"/>
    <col min="15618" max="15618" width="70.7109375" style="445" customWidth="1"/>
    <col min="15619" max="15619" width="20.7109375" style="445" customWidth="1"/>
    <col min="15620" max="15873" width="9.140625" style="445"/>
    <col min="15874" max="15874" width="70.7109375" style="445" customWidth="1"/>
    <col min="15875" max="15875" width="20.7109375" style="445" customWidth="1"/>
    <col min="15876" max="16129" width="9.140625" style="445"/>
    <col min="16130" max="16130" width="70.7109375" style="445" customWidth="1"/>
    <col min="16131" max="16131" width="20.7109375" style="445" customWidth="1"/>
    <col min="16132" max="16384" width="9.140625" style="445"/>
  </cols>
  <sheetData>
    <row r="2" spans="1:3" ht="15.75">
      <c r="A2" s="1663" t="s">
        <v>1791</v>
      </c>
      <c r="B2" s="1663"/>
      <c r="C2" s="1663"/>
    </row>
    <row r="4" spans="1:3" ht="15">
      <c r="A4" s="1629" t="s">
        <v>1723</v>
      </c>
      <c r="B4" s="1629"/>
      <c r="C4" s="1629"/>
    </row>
    <row r="5" spans="1:3" ht="15.75">
      <c r="A5" s="1664" t="s">
        <v>1642</v>
      </c>
      <c r="B5" s="1664"/>
      <c r="C5" s="1664"/>
    </row>
    <row r="6" spans="1:3">
      <c r="A6" s="1120"/>
      <c r="B6" s="1120"/>
      <c r="C6" s="1120"/>
    </row>
    <row r="7" spans="1:3">
      <c r="B7" s="1082"/>
      <c r="C7" s="1082"/>
    </row>
    <row r="8" spans="1:3" ht="15">
      <c r="A8" s="1121" t="s">
        <v>544</v>
      </c>
      <c r="B8" s="1121" t="s">
        <v>0</v>
      </c>
      <c r="C8" s="1122" t="s">
        <v>1305</v>
      </c>
    </row>
    <row r="9" spans="1:3" ht="20.100000000000001" customHeight="1">
      <c r="A9" s="1121" t="s">
        <v>1716</v>
      </c>
      <c r="B9" s="1121" t="s">
        <v>1724</v>
      </c>
      <c r="C9" s="1123"/>
    </row>
    <row r="10" spans="1:3" ht="20.100000000000001" customHeight="1">
      <c r="A10" s="1121"/>
      <c r="B10" s="1121" t="s">
        <v>1801</v>
      </c>
      <c r="C10" s="1123"/>
    </row>
    <row r="11" spans="1:3" ht="20.100000000000001" customHeight="1">
      <c r="A11" s="1121"/>
      <c r="B11" s="1121" t="s">
        <v>1802</v>
      </c>
      <c r="C11" s="1123"/>
    </row>
    <row r="12" spans="1:3" ht="15">
      <c r="A12" s="1121"/>
      <c r="B12" s="1121"/>
      <c r="C12" s="1123"/>
    </row>
    <row r="13" spans="1:3" ht="45">
      <c r="A13" s="1121" t="s">
        <v>1717</v>
      </c>
      <c r="B13" s="1124" t="s">
        <v>1800</v>
      </c>
      <c r="C13" s="1123"/>
    </row>
    <row r="14" spans="1:3" ht="20.100000000000001" customHeight="1">
      <c r="A14" s="1121"/>
      <c r="B14" s="1121" t="s">
        <v>1725</v>
      </c>
      <c r="C14" s="1123"/>
    </row>
    <row r="15" spans="1:3" ht="20.100000000000001" customHeight="1">
      <c r="A15" s="1121"/>
      <c r="B15" s="1121" t="s">
        <v>1726</v>
      </c>
      <c r="C15" s="1123"/>
    </row>
    <row r="16" spans="1:3" ht="20.100000000000001" customHeight="1">
      <c r="A16" s="1121"/>
      <c r="B16" s="1121" t="s">
        <v>1727</v>
      </c>
      <c r="C16" s="1123"/>
    </row>
    <row r="21" spans="2:4" ht="16.5">
      <c r="B21" s="1125" t="s">
        <v>628</v>
      </c>
      <c r="C21" s="1126" t="s">
        <v>877</v>
      </c>
      <c r="D21" s="446"/>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sheetPr>
    <pageSetUpPr fitToPage="1"/>
  </sheetPr>
  <dimension ref="A1:P60"/>
  <sheetViews>
    <sheetView view="pageBreakPreview" zoomScaleSheetLayoutView="100" workbookViewId="0">
      <selection activeCell="G12" sqref="G12"/>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668" t="s">
        <v>1805</v>
      </c>
      <c r="B1" s="1669"/>
      <c r="C1" s="1669"/>
      <c r="D1" s="1669"/>
      <c r="E1" s="1669"/>
      <c r="F1" s="1669"/>
      <c r="G1" s="1670"/>
    </row>
    <row r="2" spans="1:7">
      <c r="A2" s="1671" t="s">
        <v>541</v>
      </c>
      <c r="B2" s="1672"/>
      <c r="C2" s="1672"/>
      <c r="D2" s="1672"/>
      <c r="E2" s="1672"/>
      <c r="F2" s="1672"/>
      <c r="G2" s="1673"/>
    </row>
    <row r="3" spans="1:7">
      <c r="A3" s="1671" t="s">
        <v>1855</v>
      </c>
      <c r="B3" s="1672"/>
      <c r="C3" s="1672"/>
      <c r="D3" s="1672"/>
      <c r="E3" s="1672"/>
      <c r="F3" s="1672"/>
      <c r="G3" s="1673"/>
    </row>
    <row r="4" spans="1:7">
      <c r="A4" s="1674" t="s">
        <v>1728</v>
      </c>
      <c r="B4" s="1675"/>
      <c r="C4" s="1675"/>
      <c r="D4" s="1675"/>
      <c r="E4" s="1675"/>
      <c r="F4" s="1675"/>
      <c r="G4" s="1676"/>
    </row>
    <row r="5" spans="1:7">
      <c r="A5" s="1677" t="s">
        <v>1729</v>
      </c>
      <c r="B5" s="1678"/>
      <c r="C5" s="1678"/>
      <c r="D5" s="1678"/>
      <c r="E5" s="1678"/>
      <c r="F5" s="1678"/>
      <c r="G5" s="1679"/>
    </row>
    <row r="6" spans="1:7">
      <c r="A6" s="1127"/>
      <c r="B6" s="1128" t="s">
        <v>880</v>
      </c>
      <c r="C6" s="1665" t="s">
        <v>1780</v>
      </c>
      <c r="D6" s="1666"/>
      <c r="E6" s="1666"/>
      <c r="F6" s="1666"/>
      <c r="G6" s="1667"/>
    </row>
    <row r="7" spans="1:7" ht="45">
      <c r="A7" s="1129" t="s">
        <v>1609</v>
      </c>
      <c r="B7" s="1130" t="s">
        <v>1730</v>
      </c>
      <c r="C7" s="1130" t="s">
        <v>1731</v>
      </c>
      <c r="D7" s="1130" t="s">
        <v>1732</v>
      </c>
      <c r="E7" s="1131" t="s">
        <v>1856</v>
      </c>
      <c r="F7" s="1132" t="s">
        <v>1733</v>
      </c>
      <c r="G7" s="1132" t="s">
        <v>1734</v>
      </c>
    </row>
    <row r="8" spans="1:7">
      <c r="A8" s="1129"/>
      <c r="B8" s="1130"/>
      <c r="C8" s="1130"/>
      <c r="D8" s="1130"/>
      <c r="E8" s="1131"/>
      <c r="F8" s="1132"/>
      <c r="G8" s="1133"/>
    </row>
    <row r="9" spans="1:7">
      <c r="A9" s="1134">
        <v>9</v>
      </c>
      <c r="B9" s="1135">
        <v>-1</v>
      </c>
      <c r="C9" s="1135">
        <f>B9-1</f>
        <v>-2</v>
      </c>
      <c r="D9" s="1135">
        <v>-3</v>
      </c>
      <c r="E9" s="1135">
        <f>-3-1</f>
        <v>-4</v>
      </c>
      <c r="F9" s="1136">
        <f>-4-1</f>
        <v>-5</v>
      </c>
      <c r="G9" s="1137">
        <f>F9-1</f>
        <v>-6</v>
      </c>
    </row>
    <row r="10" spans="1:7">
      <c r="A10" s="1138" t="s">
        <v>1735</v>
      </c>
      <c r="B10" s="1139"/>
      <c r="C10" s="1139"/>
      <c r="D10" s="1139"/>
      <c r="E10" s="1140"/>
      <c r="F10" s="1141"/>
      <c r="G10" s="1142"/>
    </row>
    <row r="11" spans="1:7">
      <c r="A11" s="1143" t="s">
        <v>1736</v>
      </c>
      <c r="B11" s="1144"/>
      <c r="C11" s="1144"/>
      <c r="D11" s="1144">
        <f>ROUND(C11*$A$9/12,2)</f>
        <v>0</v>
      </c>
      <c r="E11" s="1144"/>
      <c r="F11" s="1145">
        <f t="shared" ref="F11:F18" si="0">+D11-E11</f>
        <v>0</v>
      </c>
      <c r="G11" s="1146"/>
    </row>
    <row r="12" spans="1:7">
      <c r="A12" s="1143" t="s">
        <v>1737</v>
      </c>
      <c r="B12" s="1144"/>
      <c r="C12" s="1144"/>
      <c r="D12" s="1144">
        <f t="shared" ref="D12:D18" si="1">ROUND(C12*$A$9/12,2)</f>
        <v>0</v>
      </c>
      <c r="E12" s="1144"/>
      <c r="F12" s="1145">
        <f t="shared" si="0"/>
        <v>0</v>
      </c>
      <c r="G12" s="1146"/>
    </row>
    <row r="13" spans="1:7">
      <c r="A13" s="1146" t="s">
        <v>1738</v>
      </c>
      <c r="B13" s="1144"/>
      <c r="C13" s="1144"/>
      <c r="D13" s="1144">
        <f t="shared" si="1"/>
        <v>0</v>
      </c>
      <c r="E13" s="1144"/>
      <c r="F13" s="1145">
        <f t="shared" si="0"/>
        <v>0</v>
      </c>
      <c r="G13" s="1146"/>
    </row>
    <row r="14" spans="1:7">
      <c r="A14" s="1143" t="s">
        <v>1739</v>
      </c>
      <c r="B14" s="1144"/>
      <c r="C14" s="1144"/>
      <c r="D14" s="1144">
        <f t="shared" si="1"/>
        <v>0</v>
      </c>
      <c r="E14" s="1144"/>
      <c r="F14" s="1145">
        <f t="shared" si="0"/>
        <v>0</v>
      </c>
      <c r="G14" s="1146"/>
    </row>
    <row r="15" spans="1:7">
      <c r="A15" s="1143" t="s">
        <v>1740</v>
      </c>
      <c r="B15" s="1144"/>
      <c r="C15" s="1144"/>
      <c r="D15" s="1144">
        <f t="shared" si="1"/>
        <v>0</v>
      </c>
      <c r="E15" s="1144"/>
      <c r="F15" s="1145">
        <f t="shared" si="0"/>
        <v>0</v>
      </c>
      <c r="G15" s="1146"/>
    </row>
    <row r="16" spans="1:7">
      <c r="A16" s="1146" t="s">
        <v>1380</v>
      </c>
      <c r="B16" s="1144"/>
      <c r="C16" s="1144"/>
      <c r="D16" s="1144">
        <f t="shared" si="1"/>
        <v>0</v>
      </c>
      <c r="E16" s="1144"/>
      <c r="F16" s="1145">
        <f t="shared" si="0"/>
        <v>0</v>
      </c>
      <c r="G16" s="1146"/>
    </row>
    <row r="17" spans="1:7">
      <c r="A17" s="1146" t="s">
        <v>372</v>
      </c>
      <c r="B17" s="1144"/>
      <c r="C17" s="1144"/>
      <c r="D17" s="1144">
        <f t="shared" si="1"/>
        <v>0</v>
      </c>
      <c r="E17" s="1144"/>
      <c r="F17" s="1145">
        <f t="shared" si="0"/>
        <v>0</v>
      </c>
      <c r="G17" s="1146"/>
    </row>
    <row r="18" spans="1:7">
      <c r="A18" s="1146" t="s">
        <v>1741</v>
      </c>
      <c r="B18" s="1144"/>
      <c r="C18" s="1144"/>
      <c r="D18" s="1144">
        <f t="shared" si="1"/>
        <v>0</v>
      </c>
      <c r="E18" s="1144"/>
      <c r="F18" s="1145">
        <f t="shared" si="0"/>
        <v>0</v>
      </c>
      <c r="G18" s="1146"/>
    </row>
    <row r="19" spans="1:7">
      <c r="A19" s="1147" t="s">
        <v>40</v>
      </c>
      <c r="B19" s="1148">
        <f>SUM(B11:B18)</f>
        <v>0</v>
      </c>
      <c r="C19" s="1148">
        <f>SUM(C11:C18)</f>
        <v>0</v>
      </c>
      <c r="D19" s="1148">
        <f>SUM(D11:D18)</f>
        <v>0</v>
      </c>
      <c r="E19" s="1148">
        <f>SUM(E11:E18)</f>
        <v>0</v>
      </c>
      <c r="F19" s="1148">
        <f>SUM(F11:F18)</f>
        <v>0</v>
      </c>
      <c r="G19" s="1149"/>
    </row>
    <row r="20" spans="1:7">
      <c r="A20" s="1150" t="s">
        <v>1742</v>
      </c>
      <c r="B20" s="1144"/>
      <c r="C20" s="1144"/>
      <c r="D20" s="1144"/>
      <c r="E20" s="1144"/>
      <c r="F20" s="1145"/>
      <c r="G20" s="1146"/>
    </row>
    <row r="21" spans="1:7">
      <c r="A21" s="1143" t="s">
        <v>1743</v>
      </c>
      <c r="B21" s="1144"/>
      <c r="C21" s="1144"/>
      <c r="D21" s="1144">
        <f t="shared" ref="D21:D42" si="2">ROUND(C21*$A$9/12,2)</f>
        <v>0</v>
      </c>
      <c r="E21" s="1144"/>
      <c r="F21" s="1145">
        <f t="shared" ref="F21:F37" si="3">+D21-E21</f>
        <v>0</v>
      </c>
      <c r="G21" s="1146"/>
    </row>
    <row r="22" spans="1:7" ht="30">
      <c r="A22" s="1151" t="s">
        <v>1744</v>
      </c>
      <c r="B22" s="1144"/>
      <c r="C22" s="1144"/>
      <c r="D22" s="1144">
        <f t="shared" si="2"/>
        <v>0</v>
      </c>
      <c r="E22" s="1144"/>
      <c r="F22" s="1145">
        <f t="shared" si="3"/>
        <v>0</v>
      </c>
      <c r="G22" s="1146"/>
    </row>
    <row r="23" spans="1:7">
      <c r="A23" s="1143" t="s">
        <v>1745</v>
      </c>
      <c r="B23" s="1144"/>
      <c r="C23" s="1144"/>
      <c r="D23" s="1144">
        <f t="shared" si="2"/>
        <v>0</v>
      </c>
      <c r="E23" s="1144"/>
      <c r="F23" s="1145">
        <f t="shared" si="3"/>
        <v>0</v>
      </c>
      <c r="G23" s="1146"/>
    </row>
    <row r="24" spans="1:7">
      <c r="A24" s="1143" t="s">
        <v>1746</v>
      </c>
      <c r="B24" s="1144"/>
      <c r="C24" s="1144"/>
      <c r="D24" s="1144">
        <f t="shared" si="2"/>
        <v>0</v>
      </c>
      <c r="E24" s="1144"/>
      <c r="F24" s="1145">
        <f t="shared" si="3"/>
        <v>0</v>
      </c>
      <c r="G24" s="1146"/>
    </row>
    <row r="25" spans="1:7">
      <c r="A25" s="1143" t="s">
        <v>395</v>
      </c>
      <c r="B25" s="1144"/>
      <c r="C25" s="1144"/>
      <c r="D25" s="1144">
        <f t="shared" si="2"/>
        <v>0</v>
      </c>
      <c r="E25" s="1144"/>
      <c r="F25" s="1145">
        <f t="shared" si="3"/>
        <v>0</v>
      </c>
      <c r="G25" s="1146"/>
    </row>
    <row r="26" spans="1:7">
      <c r="A26" s="1143" t="s">
        <v>396</v>
      </c>
      <c r="B26" s="1144"/>
      <c r="C26" s="1144"/>
      <c r="D26" s="1144">
        <f t="shared" si="2"/>
        <v>0</v>
      </c>
      <c r="E26" s="1144"/>
      <c r="F26" s="1145">
        <f t="shared" si="3"/>
        <v>0</v>
      </c>
      <c r="G26" s="1146"/>
    </row>
    <row r="27" spans="1:7">
      <c r="A27" s="1143" t="s">
        <v>1747</v>
      </c>
      <c r="B27" s="1144"/>
      <c r="C27" s="1144"/>
      <c r="D27" s="1144">
        <f t="shared" si="2"/>
        <v>0</v>
      </c>
      <c r="E27" s="1144"/>
      <c r="F27" s="1145">
        <f t="shared" si="3"/>
        <v>0</v>
      </c>
      <c r="G27" s="1146"/>
    </row>
    <row r="28" spans="1:7">
      <c r="A28" s="1143" t="s">
        <v>1748</v>
      </c>
      <c r="B28" s="1144"/>
      <c r="C28" s="1144"/>
      <c r="D28" s="1144">
        <f t="shared" si="2"/>
        <v>0</v>
      </c>
      <c r="E28" s="1144"/>
      <c r="F28" s="1145">
        <f t="shared" si="3"/>
        <v>0</v>
      </c>
      <c r="G28" s="1146"/>
    </row>
    <row r="29" spans="1:7">
      <c r="A29" s="1143" t="s">
        <v>1749</v>
      </c>
      <c r="B29" s="1144"/>
      <c r="C29" s="1144"/>
      <c r="D29" s="1144">
        <f t="shared" si="2"/>
        <v>0</v>
      </c>
      <c r="E29" s="1144"/>
      <c r="F29" s="1145">
        <f t="shared" si="3"/>
        <v>0</v>
      </c>
      <c r="G29" s="1146"/>
    </row>
    <row r="30" spans="1:7">
      <c r="A30" s="1143" t="s">
        <v>401</v>
      </c>
      <c r="B30" s="1144"/>
      <c r="C30" s="1144"/>
      <c r="D30" s="1144">
        <f t="shared" si="2"/>
        <v>0</v>
      </c>
      <c r="E30" s="1144"/>
      <c r="F30" s="1145">
        <f t="shared" si="3"/>
        <v>0</v>
      </c>
      <c r="G30" s="1146"/>
    </row>
    <row r="31" spans="1:7">
      <c r="A31" s="1143" t="s">
        <v>1750</v>
      </c>
      <c r="B31" s="1144"/>
      <c r="C31" s="1144"/>
      <c r="D31" s="1144">
        <f t="shared" si="2"/>
        <v>0</v>
      </c>
      <c r="E31" s="1144"/>
      <c r="F31" s="1145">
        <f t="shared" si="3"/>
        <v>0</v>
      </c>
      <c r="G31" s="1146"/>
    </row>
    <row r="32" spans="1:7">
      <c r="A32" s="1143" t="s">
        <v>1751</v>
      </c>
      <c r="B32" s="1144"/>
      <c r="C32" s="1144"/>
      <c r="D32" s="1144">
        <f t="shared" si="2"/>
        <v>0</v>
      </c>
      <c r="E32" s="1144"/>
      <c r="F32" s="1145">
        <f t="shared" si="3"/>
        <v>0</v>
      </c>
      <c r="G32" s="1146"/>
    </row>
    <row r="33" spans="1:8">
      <c r="A33" s="1143" t="s">
        <v>1752</v>
      </c>
      <c r="B33" s="1144"/>
      <c r="C33" s="1144"/>
      <c r="D33" s="1144">
        <f t="shared" si="2"/>
        <v>0</v>
      </c>
      <c r="E33" s="1144"/>
      <c r="F33" s="1145">
        <f t="shared" si="3"/>
        <v>0</v>
      </c>
      <c r="G33" s="1146"/>
    </row>
    <row r="34" spans="1:8">
      <c r="A34" s="1143" t="s">
        <v>1753</v>
      </c>
      <c r="B34" s="1144"/>
      <c r="C34" s="1144"/>
      <c r="D34" s="1144">
        <f t="shared" si="2"/>
        <v>0</v>
      </c>
      <c r="E34" s="1144"/>
      <c r="F34" s="1145">
        <f t="shared" si="3"/>
        <v>0</v>
      </c>
      <c r="G34" s="1146"/>
    </row>
    <row r="35" spans="1:8">
      <c r="A35" s="1143" t="s">
        <v>1754</v>
      </c>
      <c r="B35" s="1144"/>
      <c r="C35" s="1144"/>
      <c r="D35" s="1144">
        <f t="shared" si="2"/>
        <v>0</v>
      </c>
      <c r="E35" s="1144"/>
      <c r="F35" s="1145">
        <f t="shared" si="3"/>
        <v>0</v>
      </c>
      <c r="G35" s="1146"/>
    </row>
    <row r="36" spans="1:8">
      <c r="A36" s="1143" t="s">
        <v>411</v>
      </c>
      <c r="B36" s="1144"/>
      <c r="C36" s="1144"/>
      <c r="D36" s="1144">
        <f t="shared" si="2"/>
        <v>0</v>
      </c>
      <c r="E36" s="1144"/>
      <c r="F36" s="1145">
        <f t="shared" si="3"/>
        <v>0</v>
      </c>
      <c r="G36" s="1146"/>
    </row>
    <row r="37" spans="1:8">
      <c r="A37" s="1143" t="s">
        <v>1755</v>
      </c>
      <c r="B37" s="1144"/>
      <c r="C37" s="1144"/>
      <c r="D37" s="1144">
        <f t="shared" si="2"/>
        <v>0</v>
      </c>
      <c r="E37" s="1144"/>
      <c r="F37" s="1145">
        <f t="shared" si="3"/>
        <v>0</v>
      </c>
      <c r="G37" s="1146"/>
    </row>
    <row r="38" spans="1:8">
      <c r="A38" s="1152" t="s">
        <v>1756</v>
      </c>
      <c r="B38" s="1144"/>
      <c r="C38" s="1144"/>
      <c r="D38" s="1144"/>
      <c r="E38" s="1144"/>
      <c r="F38" s="1145"/>
      <c r="G38" s="1146"/>
    </row>
    <row r="39" spans="1:8">
      <c r="A39" s="1153" t="s">
        <v>1757</v>
      </c>
      <c r="B39" s="1144"/>
      <c r="C39" s="1144"/>
      <c r="D39" s="1144">
        <f t="shared" si="2"/>
        <v>0</v>
      </c>
      <c r="E39" s="1144"/>
      <c r="F39" s="1145">
        <f>+D39-E39</f>
        <v>0</v>
      </c>
      <c r="G39" s="1146"/>
    </row>
    <row r="40" spans="1:8">
      <c r="A40" s="1153" t="s">
        <v>1758</v>
      </c>
      <c r="B40" s="1144"/>
      <c r="C40" s="1144"/>
      <c r="D40" s="1144">
        <f t="shared" si="2"/>
        <v>0</v>
      </c>
      <c r="E40" s="1144"/>
      <c r="F40" s="1145">
        <f>+D40-E40</f>
        <v>0</v>
      </c>
      <c r="G40" s="1146"/>
    </row>
    <row r="41" spans="1:8">
      <c r="A41" s="1153" t="s">
        <v>1759</v>
      </c>
      <c r="B41" s="1144"/>
      <c r="C41" s="1144"/>
      <c r="D41" s="1144">
        <f t="shared" si="2"/>
        <v>0</v>
      </c>
      <c r="E41" s="1144"/>
      <c r="F41" s="1145">
        <f>+D41-E41</f>
        <v>0</v>
      </c>
      <c r="G41" s="1146"/>
    </row>
    <row r="42" spans="1:8">
      <c r="A42" s="1143"/>
      <c r="B42" s="1144"/>
      <c r="C42" s="1144"/>
      <c r="D42" s="1144">
        <f t="shared" si="2"/>
        <v>0</v>
      </c>
      <c r="E42" s="1144"/>
      <c r="F42" s="1145">
        <f>+D42-E42</f>
        <v>0</v>
      </c>
      <c r="G42" s="1146"/>
    </row>
    <row r="43" spans="1:8">
      <c r="A43" s="1147" t="s">
        <v>40</v>
      </c>
      <c r="B43" s="1148">
        <f t="shared" ref="B43:C43" si="4">SUM(B21:B42)</f>
        <v>0</v>
      </c>
      <c r="C43" s="1148">
        <f t="shared" si="4"/>
        <v>0</v>
      </c>
      <c r="D43" s="1148">
        <f>SUM(D21:D42)</f>
        <v>0</v>
      </c>
      <c r="E43" s="1148">
        <f t="shared" ref="E43:F43" si="5">SUM(E21:E42)</f>
        <v>0</v>
      </c>
      <c r="F43" s="1148">
        <f t="shared" si="5"/>
        <v>0</v>
      </c>
      <c r="G43" s="1149"/>
      <c r="H43" s="1154"/>
    </row>
    <row r="44" spans="1:8">
      <c r="A44" s="1150" t="s">
        <v>1760</v>
      </c>
      <c r="B44" s="1144"/>
      <c r="C44" s="1144"/>
      <c r="D44" s="1144"/>
      <c r="E44" s="1144"/>
      <c r="F44" s="1145"/>
      <c r="G44" s="1146"/>
    </row>
    <row r="45" spans="1:8">
      <c r="A45" s="1143" t="s">
        <v>1761</v>
      </c>
      <c r="B45" s="1144"/>
      <c r="C45" s="1144"/>
      <c r="D45" s="1144">
        <f t="shared" ref="D45:D53" si="6">ROUND(C45*$A$9/12,2)</f>
        <v>0</v>
      </c>
      <c r="E45" s="1144"/>
      <c r="F45" s="1145">
        <f t="shared" ref="F45:F53" si="7">+D45-E45</f>
        <v>0</v>
      </c>
      <c r="G45" s="1146"/>
    </row>
    <row r="46" spans="1:8">
      <c r="A46" s="1143" t="s">
        <v>1762</v>
      </c>
      <c r="B46" s="1144"/>
      <c r="C46" s="1144"/>
      <c r="D46" s="1144">
        <f t="shared" si="6"/>
        <v>0</v>
      </c>
      <c r="E46" s="1144"/>
      <c r="F46" s="1145">
        <f t="shared" si="7"/>
        <v>0</v>
      </c>
      <c r="G46" s="1146"/>
    </row>
    <row r="47" spans="1:8">
      <c r="A47" s="1143" t="s">
        <v>1763</v>
      </c>
      <c r="B47" s="1144"/>
      <c r="C47" s="1144"/>
      <c r="D47" s="1144">
        <f t="shared" si="6"/>
        <v>0</v>
      </c>
      <c r="E47" s="1144"/>
      <c r="F47" s="1145">
        <f t="shared" si="7"/>
        <v>0</v>
      </c>
      <c r="G47" s="1146"/>
    </row>
    <row r="48" spans="1:8">
      <c r="A48" s="1143" t="s">
        <v>1764</v>
      </c>
      <c r="B48" s="1144"/>
      <c r="C48" s="1144"/>
      <c r="D48" s="1144">
        <f t="shared" si="6"/>
        <v>0</v>
      </c>
      <c r="E48" s="1144"/>
      <c r="F48" s="1145">
        <f t="shared" si="7"/>
        <v>0</v>
      </c>
      <c r="G48" s="1146"/>
    </row>
    <row r="49" spans="1:16">
      <c r="A49" s="1143" t="s">
        <v>207</v>
      </c>
      <c r="B49" s="1144"/>
      <c r="C49" s="1144"/>
      <c r="D49" s="1144">
        <f t="shared" si="6"/>
        <v>0</v>
      </c>
      <c r="E49" s="1144"/>
      <c r="F49" s="1145">
        <f t="shared" si="7"/>
        <v>0</v>
      </c>
      <c r="G49" s="1146"/>
    </row>
    <row r="50" spans="1:16">
      <c r="A50" s="1143" t="s">
        <v>1765</v>
      </c>
      <c r="B50" s="1144"/>
      <c r="C50" s="1144"/>
      <c r="D50" s="1144">
        <f t="shared" si="6"/>
        <v>0</v>
      </c>
      <c r="E50" s="1144"/>
      <c r="F50" s="1145">
        <f t="shared" si="7"/>
        <v>0</v>
      </c>
      <c r="G50" s="1146"/>
    </row>
    <row r="51" spans="1:16" ht="30">
      <c r="A51" s="1151" t="s">
        <v>1766</v>
      </c>
      <c r="B51" s="1144"/>
      <c r="C51" s="1144"/>
      <c r="D51" s="1144">
        <f t="shared" si="6"/>
        <v>0</v>
      </c>
      <c r="E51" s="1144"/>
      <c r="F51" s="1145">
        <f t="shared" si="7"/>
        <v>0</v>
      </c>
      <c r="G51" s="1146"/>
    </row>
    <row r="52" spans="1:16">
      <c r="A52" s="1143" t="s">
        <v>1767</v>
      </c>
      <c r="B52" s="1144"/>
      <c r="C52" s="1144"/>
      <c r="D52" s="1144">
        <f t="shared" si="6"/>
        <v>0</v>
      </c>
      <c r="E52" s="1144"/>
      <c r="F52" s="1145">
        <f t="shared" si="7"/>
        <v>0</v>
      </c>
      <c r="G52" s="1146"/>
    </row>
    <row r="53" spans="1:16">
      <c r="A53" s="1155" t="s">
        <v>420</v>
      </c>
      <c r="B53" s="1156"/>
      <c r="C53" s="1144"/>
      <c r="D53" s="1144">
        <f t="shared" si="6"/>
        <v>0</v>
      </c>
      <c r="E53" s="1156"/>
      <c r="F53" s="1157">
        <f t="shared" si="7"/>
        <v>0</v>
      </c>
      <c r="G53" s="1158"/>
    </row>
    <row r="54" spans="1:16">
      <c r="A54" s="1147" t="s">
        <v>40</v>
      </c>
      <c r="B54" s="1148">
        <f>SUM(B45:B53)</f>
        <v>0</v>
      </c>
      <c r="C54" s="1148">
        <f>SUM(C45:C53)</f>
        <v>0</v>
      </c>
      <c r="D54" s="1148">
        <f>SUM(D45:D53)</f>
        <v>0</v>
      </c>
      <c r="E54" s="1148">
        <f>SUM(E45:E53)</f>
        <v>0</v>
      </c>
      <c r="F54" s="1159">
        <f>SUM(F45:F53)</f>
        <v>0</v>
      </c>
      <c r="G54" s="1149"/>
      <c r="H54" s="1160"/>
    </row>
    <row r="55" spans="1:16">
      <c r="A55" s="1161" t="s">
        <v>1768</v>
      </c>
      <c r="B55" s="1148">
        <f>SUM(B19+B43+B54)</f>
        <v>0</v>
      </c>
      <c r="C55" s="1148">
        <f>SUM(C19+C43+C54)</f>
        <v>0</v>
      </c>
      <c r="D55" s="1148">
        <f>SUM(D19+D43+D54)</f>
        <v>0</v>
      </c>
      <c r="E55" s="1148">
        <f>SUM(E19+E43+E54)</f>
        <v>0</v>
      </c>
      <c r="F55" s="1162">
        <f>SUM(F19+F43+F54)</f>
        <v>0</v>
      </c>
      <c r="G55" s="1142"/>
    </row>
    <row r="56" spans="1:16">
      <c r="A56" s="1127" t="s">
        <v>1769</v>
      </c>
      <c r="B56" s="1163"/>
      <c r="C56" s="1164"/>
      <c r="D56" s="1165">
        <f>ROUND(C56*A$9/12,2)</f>
        <v>0</v>
      </c>
      <c r="E56" s="1164"/>
      <c r="F56" s="1165">
        <f>+D56-E56</f>
        <v>0</v>
      </c>
      <c r="G56" s="1149"/>
    </row>
    <row r="57" spans="1:16">
      <c r="A57" s="1166" t="s">
        <v>1770</v>
      </c>
      <c r="B57" s="1166">
        <f>+B55-B56</f>
        <v>0</v>
      </c>
      <c r="C57" s="1166">
        <f>+C55-C56</f>
        <v>0</v>
      </c>
      <c r="D57" s="1166">
        <f>+D55-D56</f>
        <v>0</v>
      </c>
      <c r="E57" s="1166">
        <f>+E55-E56</f>
        <v>0</v>
      </c>
      <c r="F57" s="1166">
        <f>+F55-F56</f>
        <v>0</v>
      </c>
      <c r="G57" s="1166"/>
    </row>
    <row r="58" spans="1:16">
      <c r="A58" s="1167"/>
      <c r="B58" s="1167"/>
      <c r="C58" s="1167"/>
      <c r="D58" s="1167"/>
      <c r="E58" s="1167"/>
      <c r="F58" s="1167"/>
      <c r="G58" s="1167"/>
    </row>
    <row r="59" spans="1:16">
      <c r="A59" s="1168"/>
      <c r="B59" s="1168"/>
      <c r="C59" s="1168"/>
      <c r="D59" s="1168"/>
      <c r="E59" s="1168"/>
      <c r="F59" s="1168"/>
      <c r="G59" s="1168"/>
    </row>
    <row r="60" spans="1:16">
      <c r="A60" s="1195" t="s">
        <v>1771</v>
      </c>
      <c r="B60" s="1195"/>
      <c r="C60" s="1195" t="s">
        <v>458</v>
      </c>
      <c r="D60" s="1168"/>
      <c r="E60" s="1169"/>
      <c r="F60" s="1170"/>
      <c r="G60" s="1171" t="s">
        <v>869</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662" customWidth="1"/>
    <col min="2" max="2" width="36.28515625" style="662" customWidth="1"/>
    <col min="3" max="3" width="12.5703125" style="662" customWidth="1"/>
    <col min="4" max="4" width="14.28515625" style="662" customWidth="1"/>
    <col min="5" max="5" width="16.28515625" style="662" customWidth="1"/>
    <col min="6" max="6" width="15.5703125" style="662" customWidth="1"/>
    <col min="7" max="7" width="14.28515625" style="662" customWidth="1"/>
    <col min="8" max="8" width="14.7109375" style="662" customWidth="1"/>
    <col min="9" max="9" width="3.7109375" style="662" customWidth="1"/>
    <col min="10" max="16384" width="9.140625" style="662"/>
  </cols>
  <sheetData>
    <row r="1" spans="1:32">
      <c r="A1" s="665" t="str">
        <f>'[66]Disclosure 36'!A1</f>
        <v>STC of India Limited</v>
      </c>
    </row>
    <row r="2" spans="1:32">
      <c r="A2" s="665" t="s">
        <v>1521</v>
      </c>
    </row>
    <row r="3" spans="1:32">
      <c r="A3" s="665" t="str">
        <f>'PL  Notes'!A3</f>
        <v>Name of the Branch/Division (Co):</v>
      </c>
    </row>
    <row r="5" spans="1:32" s="667" customFormat="1">
      <c r="A5" s="666">
        <v>36</v>
      </c>
      <c r="B5" s="665" t="s">
        <v>1032</v>
      </c>
      <c r="J5" s="668"/>
      <c r="K5" s="668"/>
      <c r="L5" s="668"/>
      <c r="M5" s="668"/>
      <c r="N5" s="668"/>
      <c r="O5" s="668"/>
      <c r="P5" s="668"/>
      <c r="Q5" s="668"/>
      <c r="R5" s="668"/>
      <c r="S5" s="668"/>
      <c r="T5" s="668"/>
      <c r="U5" s="668"/>
      <c r="V5" s="668"/>
      <c r="W5" s="668"/>
      <c r="X5" s="668"/>
      <c r="Y5" s="668"/>
      <c r="Z5" s="668"/>
      <c r="AA5" s="668"/>
      <c r="AB5" s="668"/>
      <c r="AC5" s="668"/>
      <c r="AD5" s="668"/>
      <c r="AE5" s="668"/>
      <c r="AF5" s="668"/>
    </row>
    <row r="6" spans="1:32" s="667" customFormat="1" ht="34.5" customHeight="1">
      <c r="B6" s="1743" t="s">
        <v>0</v>
      </c>
      <c r="C6" s="1744"/>
      <c r="D6" s="1745"/>
      <c r="E6" s="1746" t="s">
        <v>1033</v>
      </c>
      <c r="F6" s="1745"/>
      <c r="G6" s="1746" t="s">
        <v>1034</v>
      </c>
      <c r="H6" s="1745"/>
      <c r="J6" s="668"/>
      <c r="K6" s="668"/>
      <c r="L6" s="668"/>
      <c r="M6" s="668"/>
      <c r="N6" s="668"/>
      <c r="O6" s="668"/>
      <c r="P6" s="668"/>
      <c r="Q6" s="668"/>
      <c r="R6" s="668"/>
      <c r="S6" s="668"/>
      <c r="T6" s="668"/>
      <c r="U6" s="668"/>
      <c r="V6" s="668"/>
      <c r="W6" s="668"/>
      <c r="X6" s="668"/>
      <c r="Y6" s="668"/>
      <c r="Z6" s="668"/>
      <c r="AA6" s="668"/>
      <c r="AB6" s="668"/>
      <c r="AC6" s="668"/>
      <c r="AD6" s="668"/>
      <c r="AE6" s="668"/>
      <c r="AF6" s="668"/>
    </row>
    <row r="7" spans="1:32" s="667" customFormat="1" ht="15.75" customHeight="1">
      <c r="B7" s="1747" t="s">
        <v>1035</v>
      </c>
      <c r="C7" s="1748"/>
      <c r="D7" s="1749"/>
      <c r="E7" s="1750" t="s">
        <v>1522</v>
      </c>
      <c r="F7" s="1751"/>
      <c r="G7" s="1750" t="s">
        <v>1522</v>
      </c>
      <c r="H7" s="1740"/>
      <c r="J7" s="668"/>
      <c r="K7" s="668"/>
      <c r="L7" s="668"/>
      <c r="M7" s="668"/>
      <c r="N7" s="668"/>
      <c r="O7" s="668"/>
      <c r="P7" s="668"/>
      <c r="Q7" s="668"/>
      <c r="R7" s="668"/>
      <c r="S7" s="668"/>
      <c r="T7" s="668"/>
      <c r="U7" s="668"/>
      <c r="V7" s="668"/>
      <c r="W7" s="668"/>
      <c r="X7" s="668"/>
      <c r="Y7" s="668"/>
      <c r="Z7" s="668"/>
      <c r="AA7" s="668"/>
      <c r="AB7" s="668"/>
      <c r="AC7" s="668"/>
      <c r="AD7" s="668"/>
      <c r="AE7" s="668"/>
      <c r="AF7" s="668"/>
    </row>
    <row r="8" spans="1:32" s="667" customFormat="1" ht="15.75" customHeight="1">
      <c r="B8" s="669"/>
      <c r="C8" s="670"/>
      <c r="D8" s="671"/>
      <c r="E8" s="1752"/>
      <c r="F8" s="1753"/>
      <c r="G8" s="1752"/>
      <c r="H8" s="1741"/>
      <c r="J8" s="668"/>
      <c r="K8" s="668"/>
      <c r="L8" s="668"/>
      <c r="M8" s="668"/>
      <c r="N8" s="668"/>
      <c r="O8" s="668"/>
      <c r="P8" s="668"/>
      <c r="Q8" s="668"/>
      <c r="R8" s="668"/>
      <c r="S8" s="668"/>
      <c r="T8" s="668"/>
      <c r="U8" s="668"/>
      <c r="V8" s="668"/>
      <c r="W8" s="668"/>
      <c r="X8" s="668"/>
      <c r="Y8" s="668"/>
      <c r="Z8" s="668"/>
      <c r="AA8" s="668"/>
      <c r="AB8" s="668"/>
      <c r="AC8" s="668"/>
      <c r="AD8" s="668"/>
      <c r="AE8" s="668"/>
      <c r="AF8" s="668"/>
    </row>
    <row r="9" spans="1:32" s="667" customFormat="1" ht="15.75" customHeight="1">
      <c r="B9" s="669"/>
      <c r="C9" s="670"/>
      <c r="D9" s="671"/>
      <c r="E9" s="1752"/>
      <c r="F9" s="1753"/>
      <c r="G9" s="1752"/>
      <c r="H9" s="1741"/>
      <c r="J9" s="668"/>
      <c r="K9" s="668"/>
      <c r="L9" s="668"/>
      <c r="M9" s="668"/>
      <c r="N9" s="668"/>
      <c r="O9" s="668"/>
      <c r="P9" s="668"/>
      <c r="Q9" s="668"/>
      <c r="R9" s="668"/>
      <c r="S9" s="668"/>
      <c r="T9" s="668"/>
      <c r="U9" s="668"/>
      <c r="V9" s="668"/>
      <c r="W9" s="668"/>
      <c r="X9" s="668"/>
      <c r="Y9" s="668"/>
      <c r="Z9" s="668"/>
      <c r="AA9" s="668"/>
      <c r="AB9" s="668"/>
      <c r="AC9" s="668"/>
      <c r="AD9" s="668"/>
      <c r="AE9" s="668"/>
      <c r="AF9" s="668"/>
    </row>
    <row r="10" spans="1:32" s="667" customFormat="1">
      <c r="B10" s="1756"/>
      <c r="C10" s="1757"/>
      <c r="D10" s="1758"/>
      <c r="E10" s="1752"/>
      <c r="F10" s="1753"/>
      <c r="G10" s="1752"/>
      <c r="H10" s="1741"/>
      <c r="J10" s="668"/>
      <c r="K10" s="668"/>
      <c r="L10" s="668"/>
      <c r="M10" s="668"/>
      <c r="N10" s="668"/>
      <c r="O10" s="668"/>
      <c r="P10" s="668"/>
      <c r="Q10" s="668"/>
      <c r="R10" s="668"/>
      <c r="S10" s="668"/>
      <c r="T10" s="668"/>
      <c r="U10" s="668"/>
      <c r="V10" s="668"/>
      <c r="W10" s="668"/>
      <c r="X10" s="668"/>
      <c r="Y10" s="668"/>
      <c r="Z10" s="668"/>
      <c r="AA10" s="668"/>
      <c r="AB10" s="668"/>
      <c r="AC10" s="668"/>
      <c r="AD10" s="668"/>
      <c r="AE10" s="668"/>
      <c r="AF10" s="668"/>
    </row>
    <row r="11" spans="1:32" s="667" customFormat="1" ht="15.75" customHeight="1">
      <c r="B11" s="1747" t="s">
        <v>1036</v>
      </c>
      <c r="C11" s="1748"/>
      <c r="D11" s="1749"/>
      <c r="E11" s="1752"/>
      <c r="F11" s="1753"/>
      <c r="G11" s="1752"/>
      <c r="H11" s="1741"/>
      <c r="J11" s="668"/>
      <c r="K11" s="668"/>
      <c r="L11" s="668"/>
      <c r="M11" s="668"/>
      <c r="N11" s="668"/>
      <c r="O11" s="668"/>
      <c r="P11" s="668"/>
      <c r="Q11" s="668"/>
      <c r="R11" s="668"/>
      <c r="S11" s="668"/>
      <c r="T11" s="668"/>
      <c r="U11" s="668"/>
      <c r="V11" s="668"/>
      <c r="W11" s="668"/>
      <c r="X11" s="668"/>
      <c r="Y11" s="668"/>
      <c r="Z11" s="668"/>
      <c r="AA11" s="668"/>
      <c r="AB11" s="668"/>
      <c r="AC11" s="668"/>
      <c r="AD11" s="668"/>
      <c r="AE11" s="668"/>
      <c r="AF11" s="668"/>
    </row>
    <row r="12" spans="1:32" s="667" customFormat="1" ht="15.75" customHeight="1">
      <c r="B12" s="669"/>
      <c r="C12" s="670"/>
      <c r="D12" s="671"/>
      <c r="E12" s="1752"/>
      <c r="F12" s="1753"/>
      <c r="G12" s="1752"/>
      <c r="H12" s="1741"/>
      <c r="J12" s="668"/>
      <c r="K12" s="668"/>
      <c r="L12" s="668"/>
      <c r="M12" s="668"/>
      <c r="N12" s="668"/>
      <c r="O12" s="668"/>
      <c r="P12" s="668"/>
      <c r="Q12" s="668"/>
      <c r="R12" s="668"/>
      <c r="S12" s="668"/>
      <c r="T12" s="668"/>
      <c r="U12" s="668"/>
      <c r="V12" s="668"/>
      <c r="W12" s="668"/>
      <c r="X12" s="668"/>
      <c r="Y12" s="668"/>
      <c r="Z12" s="668"/>
      <c r="AA12" s="668"/>
      <c r="AB12" s="668"/>
      <c r="AC12" s="668"/>
      <c r="AD12" s="668"/>
      <c r="AE12" s="668"/>
      <c r="AF12" s="668"/>
    </row>
    <row r="13" spans="1:32" s="667" customFormat="1" ht="15.75" customHeight="1">
      <c r="B13" s="669"/>
      <c r="C13" s="670"/>
      <c r="D13" s="671"/>
      <c r="E13" s="1752"/>
      <c r="F13" s="1753"/>
      <c r="G13" s="1752"/>
      <c r="H13" s="1741"/>
      <c r="J13" s="668"/>
      <c r="K13" s="668"/>
      <c r="L13" s="668"/>
      <c r="M13" s="668"/>
      <c r="N13" s="668"/>
      <c r="O13" s="668"/>
      <c r="P13" s="668"/>
      <c r="Q13" s="668"/>
      <c r="R13" s="668"/>
      <c r="S13" s="668"/>
      <c r="T13" s="668"/>
      <c r="U13" s="668"/>
      <c r="V13" s="668"/>
      <c r="W13" s="668"/>
      <c r="X13" s="668"/>
      <c r="Y13" s="668"/>
      <c r="Z13" s="668"/>
      <c r="AA13" s="668"/>
      <c r="AB13" s="668"/>
      <c r="AC13" s="668"/>
      <c r="AD13" s="668"/>
      <c r="AE13" s="668"/>
      <c r="AF13" s="668"/>
    </row>
    <row r="14" spans="1:32" s="667" customFormat="1">
      <c r="B14" s="1756"/>
      <c r="C14" s="1757"/>
      <c r="D14" s="1758"/>
      <c r="E14" s="1752"/>
      <c r="F14" s="1753"/>
      <c r="G14" s="1752"/>
      <c r="H14" s="1741"/>
      <c r="J14" s="668"/>
      <c r="K14" s="668"/>
      <c r="L14" s="668"/>
      <c r="M14" s="668"/>
      <c r="N14" s="668"/>
      <c r="O14" s="668"/>
      <c r="P14" s="668"/>
      <c r="Q14" s="668"/>
      <c r="R14" s="668"/>
      <c r="S14" s="668"/>
      <c r="T14" s="668"/>
      <c r="U14" s="668"/>
      <c r="V14" s="668"/>
      <c r="W14" s="668"/>
      <c r="X14" s="668"/>
      <c r="Y14" s="668"/>
      <c r="Z14" s="668"/>
      <c r="AA14" s="668"/>
      <c r="AB14" s="668"/>
      <c r="AC14" s="668"/>
      <c r="AD14" s="668"/>
      <c r="AE14" s="668"/>
      <c r="AF14" s="668"/>
    </row>
    <row r="15" spans="1:32" s="667" customFormat="1" ht="18.75" customHeight="1">
      <c r="B15" s="1759" t="s">
        <v>1037</v>
      </c>
      <c r="C15" s="1760"/>
      <c r="D15" s="1761"/>
      <c r="E15" s="1754"/>
      <c r="F15" s="1755"/>
      <c r="G15" s="1754"/>
      <c r="H15" s="1742"/>
      <c r="J15" s="668"/>
      <c r="K15" s="668"/>
      <c r="L15" s="668"/>
      <c r="M15" s="668"/>
      <c r="N15" s="668"/>
      <c r="O15" s="668"/>
      <c r="P15" s="668"/>
      <c r="Q15" s="668"/>
      <c r="R15" s="668"/>
      <c r="S15" s="668"/>
      <c r="T15" s="668"/>
      <c r="U15" s="668"/>
      <c r="V15" s="668"/>
      <c r="W15" s="668"/>
      <c r="X15" s="668"/>
      <c r="Y15" s="668"/>
      <c r="Z15" s="668"/>
      <c r="AA15" s="668"/>
      <c r="AB15" s="668"/>
      <c r="AC15" s="668"/>
      <c r="AD15" s="668"/>
      <c r="AE15" s="668"/>
      <c r="AF15" s="668"/>
    </row>
    <row r="16" spans="1:32" s="667" customFormat="1">
      <c r="J16" s="668"/>
      <c r="K16" s="668"/>
      <c r="L16" s="668"/>
      <c r="M16" s="668"/>
      <c r="N16" s="668"/>
      <c r="O16" s="668"/>
      <c r="P16" s="668"/>
      <c r="Q16" s="668"/>
      <c r="R16" s="668"/>
      <c r="S16" s="668"/>
      <c r="T16" s="668"/>
      <c r="U16" s="668"/>
      <c r="V16" s="668"/>
      <c r="W16" s="668"/>
      <c r="X16" s="668"/>
      <c r="Y16" s="668"/>
      <c r="Z16" s="668"/>
      <c r="AA16" s="668"/>
      <c r="AB16" s="668"/>
      <c r="AC16" s="668"/>
      <c r="AD16" s="668"/>
      <c r="AE16" s="668"/>
      <c r="AF16" s="668"/>
    </row>
    <row r="17" spans="1:32" s="667" customFormat="1" ht="16.5" thickBot="1">
      <c r="A17" s="666">
        <f>A5+1</f>
        <v>37</v>
      </c>
      <c r="B17" s="665" t="s">
        <v>1038</v>
      </c>
      <c r="J17" s="668"/>
      <c r="K17" s="668"/>
      <c r="L17" s="668"/>
      <c r="M17" s="668"/>
      <c r="N17" s="668"/>
      <c r="O17" s="668"/>
      <c r="P17" s="668"/>
      <c r="Q17" s="668"/>
      <c r="R17" s="668"/>
      <c r="S17" s="668"/>
      <c r="T17" s="668"/>
      <c r="U17" s="668"/>
      <c r="V17" s="668"/>
      <c r="W17" s="668"/>
      <c r="X17" s="668"/>
      <c r="Y17" s="668"/>
      <c r="Z17" s="668"/>
      <c r="AA17" s="668"/>
      <c r="AB17" s="668"/>
      <c r="AC17" s="668"/>
      <c r="AD17" s="668"/>
      <c r="AE17" s="668"/>
      <c r="AF17" s="668"/>
    </row>
    <row r="18" spans="1:32" s="667" customFormat="1" ht="16.5" customHeight="1">
      <c r="B18" s="1729" t="s">
        <v>0</v>
      </c>
      <c r="C18" s="1731" t="s">
        <v>1033</v>
      </c>
      <c r="D18" s="1732"/>
      <c r="E18" s="1733"/>
      <c r="F18" s="1731" t="s">
        <v>1034</v>
      </c>
      <c r="G18" s="1732"/>
      <c r="H18" s="1733"/>
      <c r="J18" s="668"/>
      <c r="K18" s="668"/>
      <c r="L18" s="668"/>
      <c r="M18" s="668"/>
      <c r="N18" s="668"/>
      <c r="O18" s="668"/>
      <c r="P18" s="668"/>
      <c r="Q18" s="668"/>
      <c r="R18" s="668"/>
      <c r="S18" s="668"/>
      <c r="T18" s="668"/>
      <c r="U18" s="668"/>
      <c r="V18" s="668"/>
      <c r="W18" s="668"/>
      <c r="X18" s="668"/>
      <c r="Y18" s="668"/>
      <c r="Z18" s="668"/>
      <c r="AA18" s="668"/>
      <c r="AB18" s="668"/>
      <c r="AC18" s="668"/>
      <c r="AD18" s="668"/>
      <c r="AE18" s="668"/>
      <c r="AF18" s="668"/>
    </row>
    <row r="19" spans="1:32" s="667" customFormat="1" ht="63">
      <c r="B19" s="1730"/>
      <c r="C19" s="672" t="s">
        <v>1039</v>
      </c>
      <c r="D19" s="672" t="s">
        <v>1040</v>
      </c>
      <c r="E19" s="672" t="s">
        <v>1041</v>
      </c>
      <c r="F19" s="672" t="s">
        <v>1039</v>
      </c>
      <c r="G19" s="672" t="s">
        <v>1040</v>
      </c>
      <c r="H19" s="672" t="s">
        <v>1041</v>
      </c>
      <c r="J19" s="668"/>
      <c r="K19" s="668"/>
      <c r="L19" s="668"/>
      <c r="M19" s="668"/>
      <c r="N19" s="668"/>
      <c r="O19" s="668"/>
      <c r="P19" s="668"/>
      <c r="Q19" s="668"/>
      <c r="R19" s="668"/>
      <c r="S19" s="668"/>
      <c r="T19" s="668"/>
      <c r="U19" s="668"/>
      <c r="V19" s="668"/>
      <c r="W19" s="668"/>
      <c r="X19" s="668"/>
      <c r="Y19" s="668"/>
      <c r="Z19" s="668"/>
      <c r="AA19" s="668"/>
      <c r="AB19" s="668"/>
      <c r="AC19" s="668"/>
      <c r="AD19" s="668"/>
      <c r="AE19" s="668"/>
      <c r="AF19" s="668"/>
    </row>
    <row r="20" spans="1:32" s="667" customFormat="1">
      <c r="B20" s="673" t="s">
        <v>1042</v>
      </c>
      <c r="C20" s="1697" t="s">
        <v>1522</v>
      </c>
      <c r="D20" s="1740"/>
      <c r="E20" s="1740"/>
      <c r="F20" s="1740"/>
      <c r="G20" s="1740"/>
      <c r="H20" s="1698"/>
      <c r="J20" s="668"/>
      <c r="K20" s="668"/>
      <c r="L20" s="668"/>
      <c r="M20" s="668"/>
      <c r="N20" s="668"/>
      <c r="O20" s="668"/>
      <c r="P20" s="668"/>
      <c r="Q20" s="668"/>
      <c r="R20" s="668"/>
      <c r="S20" s="668"/>
      <c r="T20" s="668"/>
      <c r="U20" s="668"/>
      <c r="V20" s="668"/>
      <c r="W20" s="668"/>
      <c r="X20" s="668"/>
      <c r="Y20" s="668"/>
      <c r="Z20" s="668"/>
      <c r="AA20" s="668"/>
      <c r="AB20" s="668"/>
      <c r="AC20" s="668"/>
      <c r="AD20" s="668"/>
      <c r="AE20" s="668"/>
      <c r="AF20" s="668"/>
    </row>
    <row r="21" spans="1:32" s="667" customFormat="1">
      <c r="B21" s="675"/>
      <c r="C21" s="1699"/>
      <c r="D21" s="1741"/>
      <c r="E21" s="1741"/>
      <c r="F21" s="1741"/>
      <c r="G21" s="1741"/>
      <c r="H21" s="1700"/>
      <c r="J21" s="668"/>
      <c r="K21" s="668"/>
      <c r="L21" s="668"/>
      <c r="M21" s="668"/>
      <c r="N21" s="668"/>
      <c r="O21" s="668"/>
      <c r="P21" s="668"/>
      <c r="Q21" s="668"/>
      <c r="R21" s="668"/>
      <c r="S21" s="668"/>
      <c r="T21" s="668"/>
      <c r="U21" s="668"/>
      <c r="V21" s="668"/>
      <c r="W21" s="668"/>
      <c r="X21" s="668"/>
      <c r="Y21" s="668"/>
      <c r="Z21" s="668"/>
      <c r="AA21" s="668"/>
      <c r="AB21" s="668"/>
      <c r="AC21" s="668"/>
      <c r="AD21" s="668"/>
      <c r="AE21" s="668"/>
      <c r="AF21" s="668"/>
    </row>
    <row r="22" spans="1:32" s="667" customFormat="1">
      <c r="B22" s="675"/>
      <c r="C22" s="1699"/>
      <c r="D22" s="1741"/>
      <c r="E22" s="1741"/>
      <c r="F22" s="1741"/>
      <c r="G22" s="1741"/>
      <c r="H22" s="1700"/>
      <c r="J22" s="668"/>
      <c r="K22" s="668"/>
      <c r="L22" s="668"/>
      <c r="M22" s="668"/>
      <c r="N22" s="668"/>
      <c r="O22" s="668"/>
      <c r="P22" s="668"/>
      <c r="Q22" s="668"/>
      <c r="R22" s="668"/>
      <c r="S22" s="668"/>
      <c r="T22" s="668"/>
      <c r="U22" s="668"/>
      <c r="V22" s="668"/>
      <c r="W22" s="668"/>
      <c r="X22" s="668"/>
      <c r="Y22" s="668"/>
      <c r="Z22" s="668"/>
      <c r="AA22" s="668"/>
      <c r="AB22" s="668"/>
      <c r="AC22" s="668"/>
      <c r="AD22" s="668"/>
      <c r="AE22" s="668"/>
      <c r="AF22" s="668"/>
    </row>
    <row r="23" spans="1:32" s="667" customFormat="1">
      <c r="B23" s="676" t="s">
        <v>1043</v>
      </c>
      <c r="C23" s="1699"/>
      <c r="D23" s="1741"/>
      <c r="E23" s="1741"/>
      <c r="F23" s="1741"/>
      <c r="G23" s="1741"/>
      <c r="H23" s="1700"/>
      <c r="J23" s="668"/>
      <c r="K23" s="668"/>
      <c r="L23" s="668"/>
      <c r="M23" s="668"/>
      <c r="N23" s="668"/>
      <c r="O23" s="668"/>
      <c r="P23" s="668"/>
      <c r="Q23" s="668"/>
      <c r="R23" s="668"/>
      <c r="S23" s="668"/>
      <c r="T23" s="668"/>
      <c r="U23" s="668"/>
      <c r="V23" s="668"/>
      <c r="W23" s="668"/>
      <c r="X23" s="668"/>
      <c r="Y23" s="668"/>
      <c r="Z23" s="668"/>
      <c r="AA23" s="668"/>
      <c r="AB23" s="668"/>
      <c r="AC23" s="668"/>
      <c r="AD23" s="668"/>
      <c r="AE23" s="668"/>
      <c r="AF23" s="668"/>
    </row>
    <row r="24" spans="1:32" s="667" customFormat="1">
      <c r="B24" s="673" t="s">
        <v>1044</v>
      </c>
      <c r="C24" s="1699"/>
      <c r="D24" s="1741"/>
      <c r="E24" s="1741"/>
      <c r="F24" s="1741"/>
      <c r="G24" s="1741"/>
      <c r="H24" s="1700"/>
      <c r="J24" s="668"/>
      <c r="K24" s="668"/>
      <c r="L24" s="668"/>
      <c r="M24" s="668"/>
      <c r="N24" s="668"/>
      <c r="O24" s="668"/>
      <c r="P24" s="668"/>
      <c r="Q24" s="668"/>
      <c r="R24" s="668"/>
      <c r="S24" s="668"/>
      <c r="T24" s="668"/>
      <c r="U24" s="668"/>
      <c r="V24" s="668"/>
      <c r="W24" s="668"/>
      <c r="X24" s="668"/>
      <c r="Y24" s="668"/>
      <c r="Z24" s="668"/>
      <c r="AA24" s="668"/>
      <c r="AB24" s="668"/>
      <c r="AC24" s="668"/>
      <c r="AD24" s="668"/>
      <c r="AE24" s="668"/>
      <c r="AF24" s="668"/>
    </row>
    <row r="25" spans="1:32" s="667" customFormat="1">
      <c r="B25" s="677"/>
      <c r="C25" s="1699"/>
      <c r="D25" s="1741"/>
      <c r="E25" s="1741"/>
      <c r="F25" s="1741"/>
      <c r="G25" s="1741"/>
      <c r="H25" s="1700"/>
      <c r="J25" s="668"/>
      <c r="K25" s="668"/>
      <c r="L25" s="668"/>
      <c r="M25" s="668"/>
      <c r="N25" s="668"/>
      <c r="O25" s="668"/>
      <c r="P25" s="668"/>
      <c r="Q25" s="668"/>
      <c r="R25" s="668"/>
      <c r="S25" s="668"/>
      <c r="T25" s="668"/>
      <c r="U25" s="668"/>
      <c r="V25" s="668"/>
      <c r="W25" s="668"/>
      <c r="X25" s="668"/>
      <c r="Y25" s="668"/>
      <c r="Z25" s="668"/>
      <c r="AA25" s="668"/>
      <c r="AB25" s="668"/>
      <c r="AC25" s="668"/>
      <c r="AD25" s="668"/>
      <c r="AE25" s="668"/>
      <c r="AF25" s="668"/>
    </row>
    <row r="26" spans="1:32" s="667" customFormat="1">
      <c r="B26" s="677"/>
      <c r="C26" s="1699"/>
      <c r="D26" s="1741"/>
      <c r="E26" s="1741"/>
      <c r="F26" s="1741"/>
      <c r="G26" s="1741"/>
      <c r="H26" s="1700"/>
      <c r="J26" s="668"/>
      <c r="K26" s="668"/>
      <c r="L26" s="668"/>
      <c r="M26" s="668"/>
      <c r="N26" s="668"/>
      <c r="O26" s="668"/>
      <c r="P26" s="668"/>
      <c r="Q26" s="668"/>
      <c r="R26" s="668"/>
      <c r="S26" s="668"/>
      <c r="T26" s="668"/>
      <c r="U26" s="668"/>
      <c r="V26" s="668"/>
      <c r="W26" s="668"/>
      <c r="X26" s="668"/>
      <c r="Y26" s="668"/>
      <c r="Z26" s="668"/>
      <c r="AA26" s="668"/>
      <c r="AB26" s="668"/>
      <c r="AC26" s="668"/>
      <c r="AD26" s="668"/>
      <c r="AE26" s="668"/>
      <c r="AF26" s="668"/>
    </row>
    <row r="27" spans="1:32" s="667" customFormat="1">
      <c r="B27" s="678" t="s">
        <v>1045</v>
      </c>
      <c r="C27" s="1701"/>
      <c r="D27" s="1742"/>
      <c r="E27" s="1742"/>
      <c r="F27" s="1742"/>
      <c r="G27" s="1742"/>
      <c r="H27" s="1702"/>
      <c r="J27" s="668"/>
      <c r="K27" s="668"/>
      <c r="L27" s="668"/>
      <c r="M27" s="668"/>
      <c r="N27" s="668"/>
      <c r="O27" s="668"/>
      <c r="P27" s="668"/>
      <c r="Q27" s="668"/>
      <c r="R27" s="668"/>
      <c r="S27" s="668"/>
      <c r="T27" s="668"/>
      <c r="U27" s="668"/>
      <c r="V27" s="668"/>
      <c r="W27" s="668"/>
      <c r="X27" s="668"/>
      <c r="Y27" s="668"/>
      <c r="Z27" s="668"/>
      <c r="AA27" s="668"/>
      <c r="AB27" s="668"/>
      <c r="AC27" s="668"/>
      <c r="AD27" s="668"/>
      <c r="AE27" s="668"/>
      <c r="AF27" s="668"/>
    </row>
    <row r="28" spans="1:32" customFormat="1">
      <c r="B28" s="668"/>
      <c r="C28" s="679"/>
      <c r="D28" s="679"/>
      <c r="E28" s="679"/>
    </row>
    <row r="29" spans="1:32">
      <c r="A29" s="680">
        <f>A17+1</f>
        <v>38</v>
      </c>
      <c r="B29" s="289" t="s">
        <v>1046</v>
      </c>
    </row>
    <row r="30" spans="1:32">
      <c r="B30" s="1695" t="s">
        <v>1047</v>
      </c>
      <c r="C30" s="1695"/>
      <c r="D30" s="1695"/>
      <c r="E30" s="1695"/>
      <c r="F30" s="1695"/>
      <c r="G30" s="1695"/>
      <c r="H30" s="1695"/>
    </row>
    <row r="31" spans="1:32">
      <c r="H31" s="681" t="s">
        <v>741</v>
      </c>
    </row>
    <row r="32" spans="1:32" ht="15.75" customHeight="1">
      <c r="B32" s="1734" t="s">
        <v>0</v>
      </c>
      <c r="C32" s="1735"/>
      <c r="D32" s="1735"/>
      <c r="E32" s="1735"/>
      <c r="F32" s="1736"/>
      <c r="G32" s="682" t="s">
        <v>880</v>
      </c>
      <c r="H32" s="682" t="s">
        <v>878</v>
      </c>
    </row>
    <row r="33" spans="1:8" ht="15.75" customHeight="1">
      <c r="B33" s="1737" t="s">
        <v>1048</v>
      </c>
      <c r="C33" s="1738"/>
      <c r="D33" s="1738"/>
      <c r="E33" s="1738"/>
      <c r="F33" s="1739"/>
      <c r="G33" s="1723" t="s">
        <v>1522</v>
      </c>
      <c r="H33" s="1724"/>
    </row>
    <row r="34" spans="1:8">
      <c r="B34" s="1737" t="s">
        <v>1049</v>
      </c>
      <c r="C34" s="1738"/>
      <c r="D34" s="1738"/>
      <c r="E34" s="1738"/>
      <c r="F34" s="1739"/>
      <c r="G34" s="1725"/>
      <c r="H34" s="1726"/>
    </row>
    <row r="35" spans="1:8">
      <c r="B35" s="1737" t="s">
        <v>1050</v>
      </c>
      <c r="C35" s="1738"/>
      <c r="D35" s="1738"/>
      <c r="E35" s="1738"/>
      <c r="F35" s="1739"/>
      <c r="G35" s="1725"/>
      <c r="H35" s="1726"/>
    </row>
    <row r="36" spans="1:8">
      <c r="B36" s="1737" t="s">
        <v>1051</v>
      </c>
      <c r="C36" s="1738"/>
      <c r="D36" s="1738"/>
      <c r="E36" s="1738"/>
      <c r="F36" s="1739"/>
      <c r="G36" s="1725"/>
      <c r="H36" s="1726"/>
    </row>
    <row r="37" spans="1:8" ht="15.75" customHeight="1">
      <c r="B37" s="1737" t="s">
        <v>1052</v>
      </c>
      <c r="C37" s="1738"/>
      <c r="D37" s="1738"/>
      <c r="E37" s="1738"/>
      <c r="F37" s="1739"/>
      <c r="G37" s="1725"/>
      <c r="H37" s="1726"/>
    </row>
    <row r="38" spans="1:8">
      <c r="B38" s="1737" t="s">
        <v>1053</v>
      </c>
      <c r="C38" s="1738"/>
      <c r="D38" s="1738"/>
      <c r="E38" s="1738"/>
      <c r="F38" s="1739"/>
      <c r="G38" s="1727"/>
      <c r="H38" s="1728"/>
    </row>
    <row r="39" spans="1:8" ht="33" customHeight="1">
      <c r="B39" s="1720" t="s">
        <v>1054</v>
      </c>
      <c r="C39" s="1721"/>
      <c r="D39" s="1721"/>
      <c r="E39" s="1721"/>
      <c r="F39" s="1721"/>
      <c r="G39" s="1721"/>
      <c r="H39" s="1722"/>
    </row>
    <row r="41" spans="1:8" s="667" customFormat="1">
      <c r="A41" s="683">
        <f>A29+1</f>
        <v>39</v>
      </c>
      <c r="B41" s="1703" t="s">
        <v>1055</v>
      </c>
      <c r="C41" s="1703"/>
      <c r="D41" s="1703"/>
      <c r="E41" s="1703"/>
      <c r="F41" s="1703"/>
      <c r="G41" s="1703"/>
      <c r="H41" s="1703"/>
    </row>
    <row r="42" spans="1:8" s="667" customFormat="1"/>
    <row r="43" spans="1:8" s="667" customFormat="1">
      <c r="A43" s="665" t="s">
        <v>1056</v>
      </c>
      <c r="B43" s="665" t="s">
        <v>49</v>
      </c>
      <c r="G43" s="1704" t="s">
        <v>1057</v>
      </c>
      <c r="H43" s="1704"/>
    </row>
    <row r="44" spans="1:8" s="667" customFormat="1" ht="63">
      <c r="B44" s="684" t="s">
        <v>0</v>
      </c>
      <c r="C44" s="672" t="s">
        <v>1058</v>
      </c>
      <c r="D44" s="672" t="s">
        <v>1059</v>
      </c>
      <c r="E44" s="672" t="s">
        <v>1060</v>
      </c>
      <c r="F44" s="672" t="s">
        <v>1061</v>
      </c>
      <c r="G44" s="672" t="s">
        <v>1062</v>
      </c>
      <c r="H44" s="672" t="s">
        <v>1063</v>
      </c>
    </row>
    <row r="45" spans="1:8" s="667" customFormat="1">
      <c r="B45" s="685" t="s">
        <v>1064</v>
      </c>
      <c r="C45" s="1711" t="s">
        <v>1522</v>
      </c>
      <c r="D45" s="1712"/>
      <c r="E45" s="1712"/>
      <c r="F45" s="1712"/>
      <c r="G45" s="1712"/>
      <c r="H45" s="1713"/>
    </row>
    <row r="46" spans="1:8" s="667" customFormat="1">
      <c r="B46" s="686"/>
      <c r="C46" s="1714"/>
      <c r="D46" s="1715"/>
      <c r="E46" s="1715"/>
      <c r="F46" s="1715"/>
      <c r="G46" s="1715"/>
      <c r="H46" s="1716"/>
    </row>
    <row r="47" spans="1:8" s="667" customFormat="1">
      <c r="B47" s="687"/>
      <c r="C47" s="1714"/>
      <c r="D47" s="1715"/>
      <c r="E47" s="1715"/>
      <c r="F47" s="1715"/>
      <c r="G47" s="1715"/>
      <c r="H47" s="1716"/>
    </row>
    <row r="48" spans="1:8" s="667" customFormat="1">
      <c r="B48" s="687"/>
      <c r="C48" s="1714"/>
      <c r="D48" s="1715"/>
      <c r="E48" s="1715"/>
      <c r="F48" s="1715"/>
      <c r="G48" s="1715"/>
      <c r="H48" s="1716"/>
    </row>
    <row r="49" spans="1:8" s="667" customFormat="1" ht="15.75" customHeight="1">
      <c r="B49" s="669" t="s">
        <v>17</v>
      </c>
      <c r="C49" s="1717"/>
      <c r="D49" s="1718"/>
      <c r="E49" s="1718"/>
      <c r="F49" s="1718"/>
      <c r="G49" s="1718"/>
      <c r="H49" s="1719"/>
    </row>
    <row r="50" spans="1:8" s="667" customFormat="1"/>
    <row r="51" spans="1:8" s="667" customFormat="1" ht="63">
      <c r="B51" s="684" t="s">
        <v>0</v>
      </c>
      <c r="C51" s="672" t="s">
        <v>1065</v>
      </c>
      <c r="D51" s="672" t="s">
        <v>1059</v>
      </c>
      <c r="E51" s="672" t="s">
        <v>1060</v>
      </c>
      <c r="F51" s="672" t="s">
        <v>1061</v>
      </c>
      <c r="G51" s="672" t="s">
        <v>1062</v>
      </c>
      <c r="H51" s="672" t="s">
        <v>1066</v>
      </c>
    </row>
    <row r="52" spans="1:8" s="667" customFormat="1">
      <c r="B52" s="687" t="s">
        <v>1064</v>
      </c>
      <c r="C52" s="1711" t="s">
        <v>1522</v>
      </c>
      <c r="D52" s="1712"/>
      <c r="E52" s="1712"/>
      <c r="F52" s="1712"/>
      <c r="G52" s="1712"/>
      <c r="H52" s="1713"/>
    </row>
    <row r="53" spans="1:8" s="667" customFormat="1">
      <c r="B53" s="687"/>
      <c r="C53" s="1714"/>
      <c r="D53" s="1715"/>
      <c r="E53" s="1715"/>
      <c r="F53" s="1715"/>
      <c r="G53" s="1715"/>
      <c r="H53" s="1716"/>
    </row>
    <row r="54" spans="1:8" s="667" customFormat="1">
      <c r="B54" s="687"/>
      <c r="C54" s="1714"/>
      <c r="D54" s="1715"/>
      <c r="E54" s="1715"/>
      <c r="F54" s="1715"/>
      <c r="G54" s="1715"/>
      <c r="H54" s="1716"/>
    </row>
    <row r="55" spans="1:8" s="667" customFormat="1">
      <c r="B55" s="687"/>
      <c r="C55" s="1714"/>
      <c r="D55" s="1715"/>
      <c r="E55" s="1715"/>
      <c r="F55" s="1715"/>
      <c r="G55" s="1715"/>
      <c r="H55" s="1716"/>
    </row>
    <row r="56" spans="1:8" s="667" customFormat="1" ht="15.75" customHeight="1">
      <c r="B56" s="669" t="s">
        <v>17</v>
      </c>
      <c r="C56" s="1717"/>
      <c r="D56" s="1718"/>
      <c r="E56" s="1718"/>
      <c r="F56" s="1718"/>
      <c r="G56" s="1718"/>
      <c r="H56" s="1719"/>
    </row>
    <row r="57" spans="1:8" s="667" customFormat="1" ht="15.75" customHeight="1">
      <c r="B57" s="679"/>
      <c r="C57" s="679"/>
      <c r="D57" s="679"/>
      <c r="E57" s="679"/>
      <c r="F57" s="679"/>
      <c r="G57" s="679"/>
      <c r="H57" s="679"/>
    </row>
    <row r="58" spans="1:8" s="667" customFormat="1">
      <c r="A58" s="665" t="s">
        <v>1067</v>
      </c>
      <c r="B58" s="665" t="s">
        <v>1068</v>
      </c>
      <c r="C58" s="688"/>
      <c r="D58" s="688"/>
      <c r="H58" s="681" t="s">
        <v>741</v>
      </c>
    </row>
    <row r="59" spans="1:8" s="667" customFormat="1">
      <c r="A59" s="689"/>
      <c r="B59" s="1680" t="s">
        <v>0</v>
      </c>
      <c r="C59" s="1681"/>
      <c r="D59" s="1681"/>
      <c r="E59" s="1681"/>
      <c r="F59" s="1682"/>
      <c r="G59" s="690" t="s">
        <v>1069</v>
      </c>
      <c r="H59" s="690" t="s">
        <v>1070</v>
      </c>
    </row>
    <row r="60" spans="1:8" s="667" customFormat="1" ht="15.75" customHeight="1">
      <c r="A60" s="689"/>
      <c r="B60" s="1705" t="s">
        <v>1523</v>
      </c>
      <c r="C60" s="1706"/>
      <c r="D60" s="1706"/>
      <c r="E60" s="1706"/>
      <c r="F60" s="1707"/>
      <c r="G60" s="691"/>
      <c r="H60" s="691"/>
    </row>
    <row r="61" spans="1:8" s="667" customFormat="1" ht="15.75" customHeight="1">
      <c r="A61" s="689"/>
      <c r="B61" s="1708" t="s">
        <v>1524</v>
      </c>
      <c r="C61" s="1709"/>
      <c r="D61" s="1709"/>
      <c r="E61" s="1709"/>
      <c r="F61" s="1710"/>
      <c r="G61" s="692"/>
      <c r="H61" s="692"/>
    </row>
    <row r="62" spans="1:8" s="667" customFormat="1" ht="15.75" customHeight="1">
      <c r="A62" s="689"/>
      <c r="B62" s="1708" t="s">
        <v>1525</v>
      </c>
      <c r="C62" s="1709"/>
      <c r="D62" s="1709"/>
      <c r="E62" s="1709"/>
      <c r="F62" s="1710"/>
      <c r="G62" s="692"/>
      <c r="H62" s="692"/>
    </row>
    <row r="63" spans="1:8" s="667" customFormat="1" ht="15.75" customHeight="1">
      <c r="A63" s="689"/>
      <c r="B63" s="1708" t="s">
        <v>1526</v>
      </c>
      <c r="C63" s="1709"/>
      <c r="D63" s="1709"/>
      <c r="E63" s="1709"/>
      <c r="F63" s="1710"/>
      <c r="G63" s="674"/>
      <c r="H63" s="674"/>
    </row>
    <row r="64" spans="1:8" s="708" customFormat="1" ht="15.75" customHeight="1">
      <c r="A64" s="689"/>
      <c r="B64" s="1708" t="s">
        <v>1527</v>
      </c>
      <c r="C64" s="1709"/>
      <c r="D64" s="1709"/>
      <c r="E64" s="1709"/>
      <c r="F64" s="1710"/>
      <c r="G64" s="881">
        <v>68625324</v>
      </c>
      <c r="H64" s="881">
        <v>25768305</v>
      </c>
    </row>
    <row r="65" spans="1:10" s="708" customFormat="1" ht="15.75" customHeight="1">
      <c r="A65" s="689"/>
      <c r="B65" s="1708" t="s">
        <v>1528</v>
      </c>
      <c r="C65" s="1709"/>
      <c r="D65" s="1709"/>
      <c r="E65" s="1709"/>
      <c r="F65" s="1710"/>
      <c r="G65" s="880"/>
      <c r="H65" s="880"/>
    </row>
    <row r="66" spans="1:10" s="708" customFormat="1" ht="15.75" customHeight="1">
      <c r="A66" s="689"/>
      <c r="B66" s="1708" t="s">
        <v>1529</v>
      </c>
      <c r="C66" s="1709"/>
      <c r="D66" s="1709"/>
      <c r="E66" s="1709"/>
      <c r="F66" s="1710"/>
      <c r="G66" s="880"/>
      <c r="H66" s="880"/>
    </row>
    <row r="67" spans="1:10" s="708" customFormat="1" ht="15.75" customHeight="1">
      <c r="A67" s="689"/>
      <c r="B67" s="1708" t="s">
        <v>1530</v>
      </c>
      <c r="C67" s="1709"/>
      <c r="D67" s="1709"/>
      <c r="E67" s="1709"/>
      <c r="F67" s="1710"/>
      <c r="G67" s="880"/>
      <c r="H67" s="880"/>
    </row>
    <row r="68" spans="1:10" s="708" customFormat="1" ht="15.75" customHeight="1">
      <c r="A68" s="689"/>
      <c r="B68" s="1705" t="s">
        <v>1531</v>
      </c>
      <c r="C68" s="1706"/>
      <c r="D68" s="1706"/>
      <c r="E68" s="1706"/>
      <c r="F68" s="1707"/>
      <c r="G68" s="880"/>
      <c r="H68" s="880"/>
    </row>
    <row r="69" spans="1:10" s="708" customFormat="1" ht="15.75" customHeight="1">
      <c r="A69" s="689"/>
      <c r="B69" s="1705" t="s">
        <v>108</v>
      </c>
      <c r="C69" s="1706"/>
      <c r="D69" s="1706"/>
      <c r="E69" s="1706"/>
      <c r="F69" s="1707"/>
      <c r="G69" s="881">
        <f>SUM(G61:G68)</f>
        <v>68625324</v>
      </c>
      <c r="H69" s="881">
        <f>SUM(H61:H68)</f>
        <v>25768305</v>
      </c>
    </row>
    <row r="70" spans="1:10" s="708" customFormat="1" ht="15.75" customHeight="1">
      <c r="A70" s="689"/>
      <c r="B70" s="1705" t="s">
        <v>1532</v>
      </c>
      <c r="C70" s="1706"/>
      <c r="D70" s="1706"/>
      <c r="E70" s="1706"/>
      <c r="F70" s="1707"/>
      <c r="G70" s="881"/>
      <c r="H70" s="881"/>
    </row>
    <row r="71" spans="1:10" s="667" customFormat="1" ht="15.75" customHeight="1">
      <c r="B71" s="1705" t="s">
        <v>17</v>
      </c>
      <c r="C71" s="1706"/>
      <c r="D71" s="1706"/>
      <c r="E71" s="1706"/>
      <c r="F71" s="1707"/>
      <c r="G71" s="881">
        <f>G69+G70</f>
        <v>68625324</v>
      </c>
      <c r="H71" s="881">
        <f>H69+H70</f>
        <v>25768305</v>
      </c>
    </row>
    <row r="72" spans="1:10" s="667" customFormat="1" ht="15.75" customHeight="1">
      <c r="C72" s="694"/>
      <c r="D72" s="694"/>
      <c r="E72" s="668"/>
      <c r="F72" s="668"/>
      <c r="G72" s="689"/>
      <c r="H72" s="689"/>
    </row>
    <row r="73" spans="1:10" s="667" customFormat="1" ht="15.75" customHeight="1">
      <c r="A73" s="695" t="s">
        <v>1072</v>
      </c>
      <c r="B73" s="665" t="s">
        <v>1073</v>
      </c>
      <c r="C73" s="694"/>
      <c r="D73" s="694"/>
      <c r="E73" s="668"/>
      <c r="F73" s="668"/>
      <c r="G73" s="689"/>
      <c r="H73" s="689"/>
    </row>
    <row r="74" spans="1:10" s="667" customFormat="1" ht="33" customHeight="1">
      <c r="B74" s="1696" t="s">
        <v>1074</v>
      </c>
      <c r="C74" s="1696"/>
      <c r="D74" s="1696"/>
      <c r="E74" s="1696"/>
      <c r="F74" s="1696"/>
      <c r="G74" s="1696"/>
      <c r="H74" s="1696"/>
      <c r="I74" s="1695"/>
      <c r="J74" s="1695"/>
    </row>
    <row r="75" spans="1:10" s="667" customFormat="1">
      <c r="H75" s="681" t="s">
        <v>741</v>
      </c>
    </row>
    <row r="76" spans="1:10" s="667" customFormat="1">
      <c r="B76" s="1680" t="s">
        <v>0</v>
      </c>
      <c r="C76" s="1681"/>
      <c r="D76" s="1681"/>
      <c r="E76" s="1681"/>
      <c r="F76" s="1682"/>
      <c r="G76" s="690" t="s">
        <v>1069</v>
      </c>
      <c r="H76" s="690" t="s">
        <v>1070</v>
      </c>
    </row>
    <row r="77" spans="1:10" s="667" customFormat="1">
      <c r="B77" s="1686" t="s">
        <v>480</v>
      </c>
      <c r="C77" s="1687"/>
      <c r="D77" s="1687"/>
      <c r="E77" s="1687"/>
      <c r="F77" s="1688"/>
      <c r="G77" s="1697" t="s">
        <v>1522</v>
      </c>
      <c r="H77" s="1698"/>
    </row>
    <row r="78" spans="1:10" s="667" customFormat="1">
      <c r="B78" s="1689" t="s">
        <v>1075</v>
      </c>
      <c r="C78" s="1690"/>
      <c r="D78" s="1690"/>
      <c r="E78" s="1690"/>
      <c r="F78" s="1691"/>
      <c r="G78" s="1699"/>
      <c r="H78" s="1700"/>
    </row>
    <row r="79" spans="1:10" s="667" customFormat="1">
      <c r="B79" s="1689" t="s">
        <v>1076</v>
      </c>
      <c r="C79" s="1690"/>
      <c r="D79" s="1690"/>
      <c r="E79" s="1690"/>
      <c r="F79" s="1691"/>
      <c r="G79" s="1699"/>
      <c r="H79" s="1700"/>
    </row>
    <row r="80" spans="1:10" s="667" customFormat="1">
      <c r="B80" s="1689" t="s">
        <v>1077</v>
      </c>
      <c r="C80" s="1690"/>
      <c r="D80" s="1690"/>
      <c r="E80" s="1690"/>
      <c r="F80" s="1691"/>
      <c r="G80" s="1699"/>
      <c r="H80" s="1700"/>
    </row>
    <row r="81" spans="1:8" s="667" customFormat="1">
      <c r="B81" s="1692" t="s">
        <v>75</v>
      </c>
      <c r="C81" s="1693"/>
      <c r="D81" s="1693"/>
      <c r="E81" s="1693"/>
      <c r="F81" s="1694"/>
      <c r="G81" s="1699"/>
      <c r="H81" s="1700"/>
    </row>
    <row r="82" spans="1:8" s="667" customFormat="1">
      <c r="B82" s="696" t="s">
        <v>1078</v>
      </c>
      <c r="C82" s="697"/>
      <c r="D82" s="697"/>
      <c r="E82" s="697"/>
      <c r="F82" s="698"/>
      <c r="G82" s="1699"/>
      <c r="H82" s="1700"/>
    </row>
    <row r="83" spans="1:8" s="667" customFormat="1">
      <c r="B83" s="1686" t="s">
        <v>1071</v>
      </c>
      <c r="C83" s="1687"/>
      <c r="D83" s="1687"/>
      <c r="E83" s="1687"/>
      <c r="F83" s="1688"/>
      <c r="G83" s="1699"/>
      <c r="H83" s="1700"/>
    </row>
    <row r="84" spans="1:8" s="667" customFormat="1">
      <c r="B84" s="1683" t="s">
        <v>17</v>
      </c>
      <c r="C84" s="1684"/>
      <c r="D84" s="1684"/>
      <c r="E84" s="1684"/>
      <c r="F84" s="1685"/>
      <c r="G84" s="1701"/>
      <c r="H84" s="1702"/>
    </row>
    <row r="85" spans="1:8" s="667" customFormat="1"/>
    <row r="86" spans="1:8" s="667" customFormat="1">
      <c r="A86" s="695">
        <f>A41+1</f>
        <v>40</v>
      </c>
      <c r="B86" s="665" t="s">
        <v>1079</v>
      </c>
      <c r="H86" s="681" t="s">
        <v>1057</v>
      </c>
    </row>
    <row r="87" spans="1:8" s="667" customFormat="1">
      <c r="A87" s="689"/>
      <c r="B87" s="1680" t="s">
        <v>0</v>
      </c>
      <c r="C87" s="1681"/>
      <c r="D87" s="1681"/>
      <c r="E87" s="1681"/>
      <c r="F87" s="1682"/>
      <c r="G87" s="690" t="str">
        <f>G76</f>
        <v>31.03.2019</v>
      </c>
      <c r="H87" s="690" t="str">
        <f>H76</f>
        <v>31.03.2018</v>
      </c>
    </row>
    <row r="88" spans="1:8" s="667" customFormat="1" ht="15.75" customHeight="1">
      <c r="A88" s="689"/>
      <c r="B88" s="1683" t="s">
        <v>1080</v>
      </c>
      <c r="C88" s="1684"/>
      <c r="D88" s="1684"/>
      <c r="E88" s="1684"/>
      <c r="F88" s="1685"/>
      <c r="G88" s="1697" t="s">
        <v>1522</v>
      </c>
      <c r="H88" s="1698"/>
    </row>
    <row r="89" spans="1:8" s="667" customFormat="1">
      <c r="A89" s="689"/>
      <c r="B89" s="1686" t="s">
        <v>1081</v>
      </c>
      <c r="C89" s="1687"/>
      <c r="D89" s="1687"/>
      <c r="E89" s="1687"/>
      <c r="F89" s="1688"/>
      <c r="G89" s="1699"/>
      <c r="H89" s="1700"/>
    </row>
    <row r="90" spans="1:8" s="667" customFormat="1">
      <c r="A90" s="689"/>
      <c r="B90" s="1686" t="s">
        <v>113</v>
      </c>
      <c r="C90" s="1687"/>
      <c r="D90" s="1687"/>
      <c r="E90" s="1687"/>
      <c r="F90" s="1688"/>
      <c r="G90" s="1699"/>
      <c r="H90" s="1700"/>
    </row>
    <row r="91" spans="1:8" s="667" customFormat="1">
      <c r="A91" s="689"/>
      <c r="B91" s="1686"/>
      <c r="C91" s="1687"/>
      <c r="D91" s="1687"/>
      <c r="E91" s="1687"/>
      <c r="F91" s="1688"/>
      <c r="G91" s="1699"/>
      <c r="H91" s="1700"/>
    </row>
    <row r="92" spans="1:8" s="667" customFormat="1" ht="15.75" customHeight="1">
      <c r="A92" s="689"/>
      <c r="B92" s="1683" t="s">
        <v>17</v>
      </c>
      <c r="C92" s="1684"/>
      <c r="D92" s="1684"/>
      <c r="E92" s="1684"/>
      <c r="F92" s="1685"/>
      <c r="G92" s="1699"/>
      <c r="H92" s="1700"/>
    </row>
    <row r="93" spans="1:8" s="667" customFormat="1" ht="15.75" customHeight="1">
      <c r="A93" s="689"/>
      <c r="B93" s="1686" t="s">
        <v>1082</v>
      </c>
      <c r="C93" s="1687"/>
      <c r="D93" s="1687"/>
      <c r="E93" s="1687"/>
      <c r="F93" s="1688"/>
      <c r="G93" s="1699"/>
      <c r="H93" s="1700"/>
    </row>
    <row r="94" spans="1:8" s="667" customFormat="1">
      <c r="A94" s="689"/>
      <c r="B94" s="1686"/>
      <c r="C94" s="1687"/>
      <c r="D94" s="1687"/>
      <c r="E94" s="1687"/>
      <c r="F94" s="1688"/>
      <c r="G94" s="1699"/>
      <c r="H94" s="1700"/>
    </row>
    <row r="95" spans="1:8" s="667" customFormat="1">
      <c r="A95" s="689"/>
      <c r="B95" s="1686"/>
      <c r="C95" s="1687"/>
      <c r="D95" s="1687"/>
      <c r="E95" s="1687"/>
      <c r="F95" s="1688"/>
      <c r="G95" s="1699"/>
      <c r="H95" s="1700"/>
    </row>
    <row r="96" spans="1:8" s="667" customFormat="1" ht="15.75" customHeight="1">
      <c r="A96" s="689"/>
      <c r="B96" s="1686"/>
      <c r="C96" s="1687"/>
      <c r="D96" s="1687"/>
      <c r="E96" s="1687"/>
      <c r="F96" s="1688"/>
      <c r="G96" s="1699"/>
      <c r="H96" s="1700"/>
    </row>
    <row r="97" spans="2:8" s="667" customFormat="1" ht="15.75" customHeight="1">
      <c r="B97" s="1683" t="s">
        <v>17</v>
      </c>
      <c r="C97" s="1684"/>
      <c r="D97" s="1684"/>
      <c r="E97" s="1684"/>
      <c r="F97" s="1685"/>
      <c r="G97" s="1701"/>
      <c r="H97" s="1702"/>
    </row>
    <row r="98" spans="2:8" s="667" customFormat="1"/>
    <row r="99" spans="2:8" s="667" customFormat="1"/>
  </sheetData>
  <mergeCells count="64">
    <mergeCell ref="B6:D6"/>
    <mergeCell ref="E6:F6"/>
    <mergeCell ref="G6:H6"/>
    <mergeCell ref="B7:D7"/>
    <mergeCell ref="E7:F15"/>
    <mergeCell ref="G7:H15"/>
    <mergeCell ref="B10:D10"/>
    <mergeCell ref="B11:D11"/>
    <mergeCell ref="B14:D14"/>
    <mergeCell ref="B15:D15"/>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6:F66"/>
    <mergeCell ref="B67:F67"/>
    <mergeCell ref="B68:F68"/>
    <mergeCell ref="B69:F69"/>
    <mergeCell ref="B70:F70"/>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I74:J74"/>
    <mergeCell ref="B76:F76"/>
    <mergeCell ref="B77:F77"/>
    <mergeCell ref="B74:H74"/>
    <mergeCell ref="B79:F79"/>
    <mergeCell ref="B78:F78"/>
    <mergeCell ref="B95:F95"/>
    <mergeCell ref="B96:F96"/>
    <mergeCell ref="B97:F97"/>
    <mergeCell ref="B90:F90"/>
    <mergeCell ref="B91:F91"/>
    <mergeCell ref="B92:F92"/>
    <mergeCell ref="B87:F87"/>
    <mergeCell ref="B88:F88"/>
    <mergeCell ref="B89:F89"/>
    <mergeCell ref="B80:F80"/>
    <mergeCell ref="B81:F81"/>
    <mergeCell ref="B83:F83"/>
    <mergeCell ref="B84:F84"/>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665" t="str">
        <f>'Disclosure 36-40'!A1</f>
        <v>STC of India Limited</v>
      </c>
    </row>
    <row r="2" spans="1:8" ht="15.75">
      <c r="A2" s="665" t="str">
        <f>'Disclosure 36-40'!A3</f>
        <v>Name of the Branch/Division (Co):</v>
      </c>
    </row>
    <row r="3" spans="1:8" ht="15.75">
      <c r="A3" s="665" t="str">
        <f>'Disclosure 36-40'!A2</f>
        <v>Notes to Accounts for the year ended March 31, 2019</v>
      </c>
    </row>
    <row r="4" spans="1:8" ht="15.75">
      <c r="A4" s="665"/>
    </row>
    <row r="5" spans="1:8" s="667" customFormat="1" ht="15.75">
      <c r="A5" s="695">
        <f>'Disclosure 36-40'!A86+1</f>
        <v>41</v>
      </c>
      <c r="B5" s="665" t="s">
        <v>1083</v>
      </c>
    </row>
    <row r="6" spans="1:8" s="667" customFormat="1" ht="15.75">
      <c r="A6" s="695"/>
      <c r="B6" s="665"/>
    </row>
    <row r="7" spans="1:8" s="667" customFormat="1" ht="15.75">
      <c r="A7" s="695">
        <f>+A5+0.1</f>
        <v>41.1</v>
      </c>
      <c r="B7" s="665" t="s">
        <v>1084</v>
      </c>
    </row>
    <row r="8" spans="1:8" s="667" customFormat="1" ht="15.75">
      <c r="B8" s="667" t="s">
        <v>1085</v>
      </c>
    </row>
    <row r="9" spans="1:8" s="667" customFormat="1" ht="15.75">
      <c r="B9" s="665" t="s">
        <v>1086</v>
      </c>
      <c r="D9" s="688"/>
      <c r="E9" s="688"/>
      <c r="F9" s="688"/>
      <c r="G9" s="688"/>
      <c r="H9" s="688" t="s">
        <v>741</v>
      </c>
    </row>
    <row r="10" spans="1:8" s="667" customFormat="1" ht="79.5" customHeight="1">
      <c r="A10" s="665"/>
      <c r="B10" s="1815" t="s">
        <v>0</v>
      </c>
      <c r="C10" s="1817"/>
      <c r="D10" s="672" t="s">
        <v>1087</v>
      </c>
      <c r="E10" s="672" t="s">
        <v>1088</v>
      </c>
      <c r="F10" s="672" t="s">
        <v>1089</v>
      </c>
      <c r="G10" s="672" t="s">
        <v>1090</v>
      </c>
      <c r="H10" s="672" t="s">
        <v>1091</v>
      </c>
    </row>
    <row r="11" spans="1:8" s="667" customFormat="1" ht="15.75">
      <c r="B11" s="1836" t="s">
        <v>1092</v>
      </c>
      <c r="C11" s="1837"/>
      <c r="D11" s="699"/>
      <c r="E11" s="699"/>
      <c r="F11" s="699"/>
      <c r="G11" s="699"/>
      <c r="H11" s="700"/>
    </row>
    <row r="12" spans="1:8" s="667" customFormat="1" ht="15.75">
      <c r="B12" s="1686" t="s">
        <v>1093</v>
      </c>
      <c r="C12" s="1688"/>
      <c r="D12" s="703">
        <f>BSheet!$C$13+BSheet!$C$24</f>
        <v>0</v>
      </c>
      <c r="E12" s="703"/>
      <c r="F12" s="703"/>
      <c r="G12" s="703">
        <f>D12</f>
        <v>0</v>
      </c>
      <c r="H12" s="882">
        <f>G12</f>
        <v>0</v>
      </c>
    </row>
    <row r="13" spans="1:8" s="667" customFormat="1" ht="15.75">
      <c r="B13" s="1759" t="s">
        <v>1094</v>
      </c>
      <c r="C13" s="1818"/>
      <c r="D13" s="703">
        <f>BSheet!$C$26</f>
        <v>0</v>
      </c>
      <c r="E13" s="703"/>
      <c r="F13" s="703"/>
      <c r="G13" s="703">
        <f t="shared" ref="G13:G18" si="0">D13</f>
        <v>0</v>
      </c>
      <c r="H13" s="882">
        <f t="shared" ref="H13:H18" si="1">G13</f>
        <v>0</v>
      </c>
    </row>
    <row r="14" spans="1:8" s="667" customFormat="1" ht="33" customHeight="1">
      <c r="B14" s="1839" t="s">
        <v>1095</v>
      </c>
      <c r="C14" s="1840"/>
      <c r="D14" s="703">
        <f>BSheet!$C$27</f>
        <v>0</v>
      </c>
      <c r="E14" s="703"/>
      <c r="F14" s="703"/>
      <c r="G14" s="703">
        <f t="shared" si="0"/>
        <v>0</v>
      </c>
      <c r="H14" s="882">
        <f t="shared" si="1"/>
        <v>0</v>
      </c>
    </row>
    <row r="15" spans="1:8" s="667" customFormat="1" ht="15.75">
      <c r="B15" s="1759" t="s">
        <v>1096</v>
      </c>
      <c r="C15" s="1818"/>
      <c r="D15" s="703">
        <f>BSheet!$C$14+BSheet!$C$25</f>
        <v>0</v>
      </c>
      <c r="E15" s="703"/>
      <c r="F15" s="703"/>
      <c r="G15" s="703">
        <f t="shared" si="0"/>
        <v>0</v>
      </c>
      <c r="H15" s="882">
        <f t="shared" si="1"/>
        <v>0</v>
      </c>
    </row>
    <row r="16" spans="1:8" s="667" customFormat="1" ht="15.75">
      <c r="B16" s="1759" t="s">
        <v>1097</v>
      </c>
      <c r="C16" s="1818"/>
      <c r="D16" s="703">
        <f>BSheet!$C$15+BSheet!$C$28</f>
        <v>0</v>
      </c>
      <c r="E16" s="703"/>
      <c r="F16" s="703"/>
      <c r="G16" s="703">
        <f t="shared" si="0"/>
        <v>0</v>
      </c>
      <c r="H16" s="882">
        <f t="shared" si="1"/>
        <v>0</v>
      </c>
    </row>
    <row r="17" spans="2:8" s="667" customFormat="1" ht="15.75">
      <c r="B17" s="1759" t="s">
        <v>1098</v>
      </c>
      <c r="C17" s="1818"/>
      <c r="D17" s="703">
        <v>0</v>
      </c>
      <c r="E17" s="703"/>
      <c r="F17" s="703"/>
      <c r="G17" s="703">
        <f t="shared" si="0"/>
        <v>0</v>
      </c>
      <c r="H17" s="882">
        <f t="shared" si="1"/>
        <v>0</v>
      </c>
    </row>
    <row r="18" spans="2:8" s="667" customFormat="1" ht="15.75">
      <c r="B18" s="1759" t="s">
        <v>1099</v>
      </c>
      <c r="C18" s="1818"/>
      <c r="D18" s="703">
        <f>BSheet!$C$16+BSheet!$C$29</f>
        <v>0</v>
      </c>
      <c r="E18" s="703"/>
      <c r="F18" s="703"/>
      <c r="G18" s="703">
        <f t="shared" si="0"/>
        <v>0</v>
      </c>
      <c r="H18" s="882">
        <f t="shared" si="1"/>
        <v>0</v>
      </c>
    </row>
    <row r="19" spans="2:8" s="667" customFormat="1" ht="15.75">
      <c r="B19" s="1747" t="s">
        <v>17</v>
      </c>
      <c r="C19" s="1838"/>
      <c r="D19" s="883">
        <f>SUM(D12:D18)</f>
        <v>0</v>
      </c>
      <c r="E19" s="883">
        <f t="shared" ref="E19:H19" si="2">SUM(E12:E18)</f>
        <v>0</v>
      </c>
      <c r="F19" s="883">
        <f t="shared" si="2"/>
        <v>0</v>
      </c>
      <c r="G19" s="883">
        <f t="shared" si="2"/>
        <v>0</v>
      </c>
      <c r="H19" s="883">
        <f t="shared" si="2"/>
        <v>0</v>
      </c>
    </row>
    <row r="20" spans="2:8" s="667" customFormat="1" ht="15.75">
      <c r="B20" s="1836" t="s">
        <v>1100</v>
      </c>
      <c r="C20" s="1837"/>
      <c r="D20" s="701"/>
      <c r="E20" s="701"/>
      <c r="F20" s="701"/>
      <c r="G20" s="701"/>
      <c r="H20" s="702"/>
    </row>
    <row r="21" spans="2:8" s="667" customFormat="1" ht="15.75">
      <c r="B21" s="1759" t="s">
        <v>1101</v>
      </c>
      <c r="C21" s="1818"/>
      <c r="D21" s="703">
        <f>BSheet!$C$45+BSheet!$C$56</f>
        <v>0</v>
      </c>
      <c r="E21" s="701"/>
      <c r="F21" s="701"/>
      <c r="G21" s="736">
        <f>D21</f>
        <v>0</v>
      </c>
      <c r="H21" s="887">
        <f>G21</f>
        <v>0</v>
      </c>
    </row>
    <row r="22" spans="2:8" s="667" customFormat="1" ht="15.75">
      <c r="B22" s="1759" t="s">
        <v>1102</v>
      </c>
      <c r="C22" s="1818"/>
      <c r="D22" s="703">
        <f>BSheet!$C$43+BSheet!$C$54</f>
        <v>0</v>
      </c>
      <c r="E22" s="701"/>
      <c r="F22" s="701"/>
      <c r="G22" s="736">
        <f t="shared" ref="G22:G23" si="3">D22</f>
        <v>0</v>
      </c>
      <c r="H22" s="887">
        <f t="shared" ref="H22:H23" si="4">G22</f>
        <v>0</v>
      </c>
    </row>
    <row r="23" spans="2:8" s="667" customFormat="1" ht="15.75">
      <c r="B23" s="1759" t="s">
        <v>1103</v>
      </c>
      <c r="C23" s="1818"/>
      <c r="D23" s="884">
        <f>BSheet!$C$57+BSheet!$C$46</f>
        <v>0</v>
      </c>
      <c r="E23" s="704"/>
      <c r="F23" s="704"/>
      <c r="G23" s="886">
        <f t="shared" si="3"/>
        <v>0</v>
      </c>
      <c r="H23" s="888">
        <f t="shared" si="4"/>
        <v>0</v>
      </c>
    </row>
    <row r="24" spans="2:8" s="667" customFormat="1" ht="15.75">
      <c r="B24" s="1747" t="s">
        <v>17</v>
      </c>
      <c r="C24" s="1838"/>
      <c r="D24" s="885">
        <f>SUM(D21:D23)</f>
        <v>0</v>
      </c>
      <c r="E24" s="883">
        <f t="shared" ref="E24:H24" si="5">SUM(E21:E23)</f>
        <v>0</v>
      </c>
      <c r="F24" s="883">
        <f t="shared" si="5"/>
        <v>0</v>
      </c>
      <c r="G24" s="885">
        <f t="shared" si="5"/>
        <v>0</v>
      </c>
      <c r="H24" s="885">
        <f t="shared" si="5"/>
        <v>0</v>
      </c>
    </row>
    <row r="25" spans="2:8" s="667" customFormat="1" ht="15.75"/>
    <row r="26" spans="2:8" s="667" customFormat="1" ht="15.75">
      <c r="B26" s="665" t="s">
        <v>1104</v>
      </c>
      <c r="D26" s="688"/>
      <c r="E26" s="688"/>
      <c r="F26" s="688"/>
      <c r="G26" s="688"/>
      <c r="H26" s="688" t="s">
        <v>741</v>
      </c>
    </row>
    <row r="27" spans="2:8" s="667" customFormat="1" ht="80.25" customHeight="1">
      <c r="B27" s="1815" t="s">
        <v>0</v>
      </c>
      <c r="C27" s="1817"/>
      <c r="D27" s="672" t="s">
        <v>1087</v>
      </c>
      <c r="E27" s="672" t="s">
        <v>1088</v>
      </c>
      <c r="F27" s="672" t="s">
        <v>1089</v>
      </c>
      <c r="G27" s="672" t="s">
        <v>1090</v>
      </c>
      <c r="H27" s="672" t="s">
        <v>1091</v>
      </c>
    </row>
    <row r="28" spans="2:8" s="667" customFormat="1" ht="15.75">
      <c r="B28" s="1836" t="s">
        <v>1092</v>
      </c>
      <c r="C28" s="1837"/>
      <c r="D28" s="699"/>
      <c r="E28" s="699"/>
      <c r="F28" s="699"/>
      <c r="G28" s="699"/>
      <c r="H28" s="700"/>
    </row>
    <row r="29" spans="2:8" s="667" customFormat="1" ht="15.75">
      <c r="B29" s="1686" t="s">
        <v>1093</v>
      </c>
      <c r="C29" s="1688"/>
      <c r="D29" s="703">
        <f>BSheet!$D$13+BSheet!$D$24</f>
        <v>0</v>
      </c>
      <c r="E29" s="701"/>
      <c r="F29" s="701"/>
      <c r="G29" s="703">
        <f>D29</f>
        <v>0</v>
      </c>
      <c r="H29" s="882">
        <f>G29</f>
        <v>0</v>
      </c>
    </row>
    <row r="30" spans="2:8" s="667" customFormat="1" ht="15.75">
      <c r="B30" s="1759" t="s">
        <v>1094</v>
      </c>
      <c r="C30" s="1818"/>
      <c r="D30" s="703">
        <f>BSheet!$D$26</f>
        <v>0</v>
      </c>
      <c r="E30" s="701"/>
      <c r="F30" s="701"/>
      <c r="G30" s="703">
        <f t="shared" ref="G30:G35" si="6">D30</f>
        <v>0</v>
      </c>
      <c r="H30" s="882">
        <f t="shared" ref="H30:H35" si="7">G30</f>
        <v>0</v>
      </c>
    </row>
    <row r="31" spans="2:8" s="667" customFormat="1" ht="33.75" customHeight="1">
      <c r="B31" s="1839" t="s">
        <v>1095</v>
      </c>
      <c r="C31" s="1840"/>
      <c r="D31" s="703">
        <f>BSheet!$D$27</f>
        <v>0</v>
      </c>
      <c r="E31" s="701"/>
      <c r="F31" s="701"/>
      <c r="G31" s="703">
        <f t="shared" si="6"/>
        <v>0</v>
      </c>
      <c r="H31" s="882">
        <f t="shared" si="7"/>
        <v>0</v>
      </c>
    </row>
    <row r="32" spans="2:8" s="667" customFormat="1" ht="15.75">
      <c r="B32" s="1759" t="s">
        <v>1096</v>
      </c>
      <c r="C32" s="1818"/>
      <c r="D32" s="703">
        <f>BSheet!$D$14+BSheet!$D$25</f>
        <v>0</v>
      </c>
      <c r="E32" s="701"/>
      <c r="F32" s="701"/>
      <c r="G32" s="703">
        <f t="shared" si="6"/>
        <v>0</v>
      </c>
      <c r="H32" s="882">
        <f t="shared" si="7"/>
        <v>0</v>
      </c>
    </row>
    <row r="33" spans="1:10" s="667" customFormat="1" ht="15.75">
      <c r="B33" s="1759" t="s">
        <v>1097</v>
      </c>
      <c r="C33" s="1818"/>
      <c r="D33" s="703">
        <f>BSheet!$D$15+BSheet!$D$28</f>
        <v>0</v>
      </c>
      <c r="E33" s="701"/>
      <c r="F33" s="701"/>
      <c r="G33" s="703">
        <f t="shared" si="6"/>
        <v>0</v>
      </c>
      <c r="H33" s="882">
        <f t="shared" si="7"/>
        <v>0</v>
      </c>
    </row>
    <row r="34" spans="1:10" s="667" customFormat="1" ht="15.75">
      <c r="B34" s="1759" t="s">
        <v>1098</v>
      </c>
      <c r="C34" s="1818"/>
      <c r="D34" s="703">
        <v>0</v>
      </c>
      <c r="E34" s="701"/>
      <c r="F34" s="701"/>
      <c r="G34" s="703">
        <f t="shared" si="6"/>
        <v>0</v>
      </c>
      <c r="H34" s="882">
        <f t="shared" si="7"/>
        <v>0</v>
      </c>
    </row>
    <row r="35" spans="1:10" s="667" customFormat="1" ht="15.75">
      <c r="B35" s="1759" t="s">
        <v>1099</v>
      </c>
      <c r="C35" s="1818"/>
      <c r="D35" s="703">
        <f>BSheet!$D$16+BSheet!$D$29</f>
        <v>0</v>
      </c>
      <c r="E35" s="701"/>
      <c r="F35" s="701"/>
      <c r="G35" s="703">
        <f t="shared" si="6"/>
        <v>0</v>
      </c>
      <c r="H35" s="882">
        <f t="shared" si="7"/>
        <v>0</v>
      </c>
    </row>
    <row r="36" spans="1:10" s="667" customFormat="1" ht="15.75">
      <c r="B36" s="1747" t="s">
        <v>17</v>
      </c>
      <c r="C36" s="1838"/>
      <c r="D36" s="883">
        <f>SUM(D29:D35)</f>
        <v>0</v>
      </c>
      <c r="E36" s="883">
        <f t="shared" ref="E36:H36" si="8">SUM(E29:E35)</f>
        <v>0</v>
      </c>
      <c r="F36" s="883">
        <f t="shared" si="8"/>
        <v>0</v>
      </c>
      <c r="G36" s="883">
        <f t="shared" si="8"/>
        <v>0</v>
      </c>
      <c r="H36" s="883">
        <f t="shared" si="8"/>
        <v>0</v>
      </c>
    </row>
    <row r="37" spans="1:10" s="667" customFormat="1" ht="15.75">
      <c r="B37" s="1836" t="s">
        <v>1100</v>
      </c>
      <c r="C37" s="1837"/>
      <c r="D37" s="701"/>
      <c r="E37" s="701"/>
      <c r="F37" s="701"/>
      <c r="G37" s="701"/>
      <c r="H37" s="702"/>
    </row>
    <row r="38" spans="1:10" s="667" customFormat="1" ht="15.75">
      <c r="B38" s="1759" t="s">
        <v>1101</v>
      </c>
      <c r="C38" s="1818"/>
      <c r="D38" s="703">
        <f>BSheet!$C$45+BSheet!$C$56</f>
        <v>0</v>
      </c>
      <c r="E38" s="701"/>
      <c r="F38" s="701"/>
      <c r="G38" s="736">
        <f>D38</f>
        <v>0</v>
      </c>
      <c r="H38" s="887">
        <f>G38</f>
        <v>0</v>
      </c>
    </row>
    <row r="39" spans="1:10" s="667" customFormat="1" ht="15.75">
      <c r="B39" s="1759" t="s">
        <v>1102</v>
      </c>
      <c r="C39" s="1818"/>
      <c r="D39" s="703">
        <f>BSheet!$C$43+BSheet!$C$54</f>
        <v>0</v>
      </c>
      <c r="E39" s="701"/>
      <c r="F39" s="701"/>
      <c r="G39" s="736">
        <f t="shared" ref="G39:G40" si="9">D39</f>
        <v>0</v>
      </c>
      <c r="H39" s="887">
        <f t="shared" ref="H39:H40" si="10">G39</f>
        <v>0</v>
      </c>
    </row>
    <row r="40" spans="1:10" s="667" customFormat="1" ht="15.75">
      <c r="B40" s="1759" t="s">
        <v>1103</v>
      </c>
      <c r="C40" s="1818"/>
      <c r="D40" s="884">
        <f>BSheet!$C$57+BSheet!$C$46</f>
        <v>0</v>
      </c>
      <c r="E40" s="704"/>
      <c r="F40" s="704"/>
      <c r="G40" s="886">
        <f t="shared" si="9"/>
        <v>0</v>
      </c>
      <c r="H40" s="888">
        <f t="shared" si="10"/>
        <v>0</v>
      </c>
    </row>
    <row r="41" spans="1:10" s="667" customFormat="1" ht="15.75">
      <c r="B41" s="1747" t="s">
        <v>17</v>
      </c>
      <c r="C41" s="1838"/>
      <c r="D41" s="885">
        <f>SUM(D38:D40)</f>
        <v>0</v>
      </c>
      <c r="E41" s="883">
        <f t="shared" ref="E41:H41" si="11">SUM(E38:E40)</f>
        <v>0</v>
      </c>
      <c r="F41" s="883">
        <f t="shared" si="11"/>
        <v>0</v>
      </c>
      <c r="G41" s="885">
        <f t="shared" si="11"/>
        <v>0</v>
      </c>
      <c r="H41" s="885">
        <f t="shared" si="11"/>
        <v>0</v>
      </c>
    </row>
    <row r="42" spans="1:10" s="667" customFormat="1" ht="15.75"/>
    <row r="43" spans="1:10" s="667" customFormat="1" ht="33" customHeight="1">
      <c r="B43" s="1844" t="s">
        <v>1105</v>
      </c>
      <c r="C43" s="1844"/>
      <c r="D43" s="1844"/>
      <c r="E43" s="1844"/>
      <c r="F43" s="1844"/>
      <c r="G43" s="1844"/>
      <c r="H43" s="1844"/>
      <c r="I43" s="705"/>
      <c r="J43" s="705"/>
    </row>
    <row r="44" spans="1:10" s="667" customFormat="1" ht="15.75"/>
    <row r="45" spans="1:10" s="667" customFormat="1" ht="15.75">
      <c r="A45" s="695">
        <f>A7+0.1</f>
        <v>41.2</v>
      </c>
      <c r="B45" s="665" t="s">
        <v>1106</v>
      </c>
    </row>
    <row r="46" spans="1:10" s="667" customFormat="1" ht="15.75" customHeight="1">
      <c r="A46" s="706"/>
      <c r="B46" s="1845" t="s">
        <v>1107</v>
      </c>
      <c r="C46" s="1845"/>
      <c r="D46" s="1845"/>
      <c r="E46" s="1845"/>
      <c r="F46" s="1845"/>
      <c r="G46" s="1845"/>
      <c r="H46" s="1845"/>
      <c r="I46" s="707"/>
      <c r="J46" s="707"/>
    </row>
    <row r="47" spans="1:10" s="667" customFormat="1" ht="32.25" customHeight="1">
      <c r="A47" s="706"/>
      <c r="B47" s="1763" t="s">
        <v>1108</v>
      </c>
      <c r="C47" s="1763"/>
      <c r="D47" s="1763"/>
      <c r="E47" s="1763"/>
      <c r="F47" s="1763"/>
      <c r="G47" s="1763"/>
      <c r="H47" s="1763"/>
      <c r="I47" s="707"/>
      <c r="J47" s="707"/>
    </row>
    <row r="48" spans="1:10" s="667" customFormat="1" ht="33" customHeight="1">
      <c r="A48" s="706"/>
      <c r="B48" s="1845" t="s">
        <v>1109</v>
      </c>
      <c r="C48" s="1845"/>
      <c r="D48" s="1845"/>
      <c r="E48" s="1845"/>
      <c r="F48" s="1845"/>
      <c r="G48" s="1845"/>
      <c r="H48" s="1845"/>
      <c r="I48" s="707"/>
      <c r="J48" s="707"/>
    </row>
    <row r="49" spans="2:8" s="667" customFormat="1" ht="15.75"/>
    <row r="50" spans="2:8" s="667" customFormat="1" ht="15.75">
      <c r="B50" s="1775" t="s">
        <v>1110</v>
      </c>
      <c r="C50" s="1775"/>
      <c r="D50" s="1775"/>
      <c r="E50" s="1775"/>
      <c r="F50" s="1775"/>
      <c r="G50" s="1775"/>
      <c r="H50" s="1775"/>
    </row>
    <row r="51" spans="2:8" s="667" customFormat="1" ht="15.75">
      <c r="B51" s="665" t="s">
        <v>1086</v>
      </c>
      <c r="C51" s="665"/>
      <c r="D51" s="665"/>
      <c r="E51" s="665"/>
      <c r="F51" s="1827" t="s">
        <v>741</v>
      </c>
      <c r="G51" s="1827"/>
      <c r="H51" s="1827"/>
    </row>
    <row r="52" spans="2:8" s="709" customFormat="1" ht="48.75" customHeight="1">
      <c r="B52" s="710" t="s">
        <v>0</v>
      </c>
      <c r="C52" s="672" t="s">
        <v>1111</v>
      </c>
      <c r="D52" s="672" t="s">
        <v>1112</v>
      </c>
      <c r="E52" s="672" t="s">
        <v>1113</v>
      </c>
      <c r="F52" s="672" t="s">
        <v>17</v>
      </c>
      <c r="G52" s="672" t="s">
        <v>1114</v>
      </c>
      <c r="H52" s="672" t="s">
        <v>1115</v>
      </c>
    </row>
    <row r="53" spans="2:8" s="667" customFormat="1" ht="15.75">
      <c r="B53" s="711" t="s">
        <v>1116</v>
      </c>
      <c r="C53" s="1697" t="s">
        <v>1522</v>
      </c>
      <c r="D53" s="1740"/>
      <c r="E53" s="1740"/>
      <c r="F53" s="1740"/>
      <c r="G53" s="1740"/>
      <c r="H53" s="1698"/>
    </row>
    <row r="54" spans="2:8" s="667" customFormat="1" ht="15.75">
      <c r="B54" s="712" t="s">
        <v>1117</v>
      </c>
      <c r="C54" s="1699"/>
      <c r="D54" s="1741"/>
      <c r="E54" s="1741"/>
      <c r="F54" s="1741"/>
      <c r="G54" s="1741"/>
      <c r="H54" s="1700"/>
    </row>
    <row r="55" spans="2:8" s="667" customFormat="1" ht="15.75">
      <c r="B55" s="713" t="s">
        <v>1118</v>
      </c>
      <c r="C55" s="1699"/>
      <c r="D55" s="1741"/>
      <c r="E55" s="1741"/>
      <c r="F55" s="1741"/>
      <c r="G55" s="1741"/>
      <c r="H55" s="1700"/>
    </row>
    <row r="56" spans="2:8" s="667" customFormat="1" ht="15.75">
      <c r="B56" s="713" t="s">
        <v>1119</v>
      </c>
      <c r="C56" s="1699"/>
      <c r="D56" s="1741"/>
      <c r="E56" s="1741"/>
      <c r="F56" s="1741"/>
      <c r="G56" s="1741"/>
      <c r="H56" s="1700"/>
    </row>
    <row r="57" spans="2:8" s="667" customFormat="1" ht="15.75">
      <c r="B57" s="713" t="s">
        <v>184</v>
      </c>
      <c r="C57" s="1699"/>
      <c r="D57" s="1741"/>
      <c r="E57" s="1741"/>
      <c r="F57" s="1741"/>
      <c r="G57" s="1741"/>
      <c r="H57" s="1700"/>
    </row>
    <row r="58" spans="2:8" s="667" customFormat="1" ht="15.75">
      <c r="B58" s="712" t="s">
        <v>1120</v>
      </c>
      <c r="C58" s="1699"/>
      <c r="D58" s="1741"/>
      <c r="E58" s="1741"/>
      <c r="F58" s="1741"/>
      <c r="G58" s="1741"/>
      <c r="H58" s="1700"/>
    </row>
    <row r="59" spans="2:8" s="667" customFormat="1" ht="31.5">
      <c r="B59" s="714" t="s">
        <v>1121</v>
      </c>
      <c r="C59" s="1699"/>
      <c r="D59" s="1741"/>
      <c r="E59" s="1741"/>
      <c r="F59" s="1741"/>
      <c r="G59" s="1741"/>
      <c r="H59" s="1700"/>
    </row>
    <row r="60" spans="2:8" s="667" customFormat="1" ht="31.5">
      <c r="B60" s="714" t="s">
        <v>1121</v>
      </c>
      <c r="C60" s="1699"/>
      <c r="D60" s="1741"/>
      <c r="E60" s="1741"/>
      <c r="F60" s="1741"/>
      <c r="G60" s="1741"/>
      <c r="H60" s="1700"/>
    </row>
    <row r="61" spans="2:8" s="667" customFormat="1" ht="15.75">
      <c r="B61" s="713" t="s">
        <v>184</v>
      </c>
      <c r="C61" s="1699"/>
      <c r="D61" s="1741"/>
      <c r="E61" s="1741"/>
      <c r="F61" s="1741"/>
      <c r="G61" s="1741"/>
      <c r="H61" s="1700"/>
    </row>
    <row r="62" spans="2:8" s="667" customFormat="1" ht="15.75">
      <c r="B62" s="715" t="s">
        <v>1122</v>
      </c>
      <c r="C62" s="1699"/>
      <c r="D62" s="1741"/>
      <c r="E62" s="1741"/>
      <c r="F62" s="1741"/>
      <c r="G62" s="1741"/>
      <c r="H62" s="1700"/>
    </row>
    <row r="63" spans="2:8" s="667" customFormat="1" ht="15.75">
      <c r="B63" s="713" t="s">
        <v>1123</v>
      </c>
      <c r="C63" s="1699"/>
      <c r="D63" s="1741"/>
      <c r="E63" s="1741"/>
      <c r="F63" s="1741"/>
      <c r="G63" s="1741"/>
      <c r="H63" s="1700"/>
    </row>
    <row r="64" spans="2:8" s="667" customFormat="1" ht="15.75">
      <c r="B64" s="713" t="s">
        <v>184</v>
      </c>
      <c r="C64" s="1699"/>
      <c r="D64" s="1741"/>
      <c r="E64" s="1741"/>
      <c r="F64" s="1741"/>
      <c r="G64" s="1741"/>
      <c r="H64" s="1700"/>
    </row>
    <row r="65" spans="2:8" s="667" customFormat="1" ht="15.75">
      <c r="B65" s="674" t="s">
        <v>17</v>
      </c>
      <c r="C65" s="1699"/>
      <c r="D65" s="1741"/>
      <c r="E65" s="1741"/>
      <c r="F65" s="1741"/>
      <c r="G65" s="1741"/>
      <c r="H65" s="1700"/>
    </row>
    <row r="66" spans="2:8" s="667" customFormat="1" ht="15.75">
      <c r="B66" s="713"/>
      <c r="C66" s="1699"/>
      <c r="D66" s="1741"/>
      <c r="E66" s="1741"/>
      <c r="F66" s="1741"/>
      <c r="G66" s="1741"/>
      <c r="H66" s="1700"/>
    </row>
    <row r="67" spans="2:8" s="667" customFormat="1" ht="15.75">
      <c r="B67" s="711" t="s">
        <v>1124</v>
      </c>
      <c r="C67" s="1699"/>
      <c r="D67" s="1741"/>
      <c r="E67" s="1741"/>
      <c r="F67" s="1741"/>
      <c r="G67" s="1741"/>
      <c r="H67" s="1700"/>
    </row>
    <row r="68" spans="2:8" s="667" customFormat="1" ht="15.75">
      <c r="B68" s="715" t="s">
        <v>1122</v>
      </c>
      <c r="C68" s="1699"/>
      <c r="D68" s="1741"/>
      <c r="E68" s="1741"/>
      <c r="F68" s="1741"/>
      <c r="G68" s="1741"/>
      <c r="H68" s="1700"/>
    </row>
    <row r="69" spans="2:8" s="667" customFormat="1" ht="15.75">
      <c r="B69" s="713" t="s">
        <v>1123</v>
      </c>
      <c r="C69" s="1699"/>
      <c r="D69" s="1741"/>
      <c r="E69" s="1741"/>
      <c r="F69" s="1741"/>
      <c r="G69" s="1741"/>
      <c r="H69" s="1700"/>
    </row>
    <row r="70" spans="2:8" s="667" customFormat="1" ht="15.75">
      <c r="B70" s="713" t="s">
        <v>184</v>
      </c>
      <c r="C70" s="1699"/>
      <c r="D70" s="1741"/>
      <c r="E70" s="1741"/>
      <c r="F70" s="1741"/>
      <c r="G70" s="1741"/>
      <c r="H70" s="1700"/>
    </row>
    <row r="71" spans="2:8" s="667" customFormat="1" ht="15.75">
      <c r="B71" s="674" t="s">
        <v>17</v>
      </c>
      <c r="C71" s="1701"/>
      <c r="D71" s="1742"/>
      <c r="E71" s="1742"/>
      <c r="F71" s="1742"/>
      <c r="G71" s="1742"/>
      <c r="H71" s="1702"/>
    </row>
    <row r="72" spans="2:8" s="667" customFormat="1" ht="15.75"/>
    <row r="73" spans="2:8" s="667" customFormat="1" ht="16.5" thickBot="1">
      <c r="B73" s="665" t="s">
        <v>1125</v>
      </c>
      <c r="C73" s="665"/>
      <c r="D73" s="665"/>
      <c r="E73" s="665"/>
      <c r="F73" s="1826" t="s">
        <v>741</v>
      </c>
      <c r="G73" s="1826"/>
      <c r="H73" s="1826"/>
    </row>
    <row r="74" spans="2:8" s="709" customFormat="1" ht="54.75" customHeight="1">
      <c r="B74" s="716" t="s">
        <v>0</v>
      </c>
      <c r="C74" s="717" t="s">
        <v>1111</v>
      </c>
      <c r="D74" s="717" t="s">
        <v>1112</v>
      </c>
      <c r="E74" s="717" t="s">
        <v>1113</v>
      </c>
      <c r="F74" s="717" t="s">
        <v>17</v>
      </c>
      <c r="G74" s="717" t="s">
        <v>1114</v>
      </c>
      <c r="H74" s="718" t="s">
        <v>1115</v>
      </c>
    </row>
    <row r="75" spans="2:8" s="667" customFormat="1" ht="15.75">
      <c r="B75" s="711" t="s">
        <v>1116</v>
      </c>
      <c r="C75" s="1697" t="s">
        <v>1522</v>
      </c>
      <c r="D75" s="1740"/>
      <c r="E75" s="1740"/>
      <c r="F75" s="1740"/>
      <c r="G75" s="1740"/>
      <c r="H75" s="1698"/>
    </row>
    <row r="76" spans="2:8" s="667" customFormat="1" ht="15.75">
      <c r="B76" s="712" t="s">
        <v>1117</v>
      </c>
      <c r="C76" s="1699"/>
      <c r="D76" s="1741"/>
      <c r="E76" s="1741"/>
      <c r="F76" s="1741"/>
      <c r="G76" s="1741"/>
      <c r="H76" s="1700"/>
    </row>
    <row r="77" spans="2:8" s="667" customFormat="1" ht="15.75">
      <c r="B77" s="713" t="s">
        <v>1118</v>
      </c>
      <c r="C77" s="1699"/>
      <c r="D77" s="1741"/>
      <c r="E77" s="1741"/>
      <c r="F77" s="1741"/>
      <c r="G77" s="1741"/>
      <c r="H77" s="1700"/>
    </row>
    <row r="78" spans="2:8" s="667" customFormat="1" ht="15.75">
      <c r="B78" s="713" t="s">
        <v>1119</v>
      </c>
      <c r="C78" s="1699"/>
      <c r="D78" s="1741"/>
      <c r="E78" s="1741"/>
      <c r="F78" s="1741"/>
      <c r="G78" s="1741"/>
      <c r="H78" s="1700"/>
    </row>
    <row r="79" spans="2:8" s="667" customFormat="1" ht="15.75">
      <c r="B79" s="713" t="s">
        <v>184</v>
      </c>
      <c r="C79" s="1699"/>
      <c r="D79" s="1741"/>
      <c r="E79" s="1741"/>
      <c r="F79" s="1741"/>
      <c r="G79" s="1741"/>
      <c r="H79" s="1700"/>
    </row>
    <row r="80" spans="2:8" s="667" customFormat="1" ht="15.75">
      <c r="B80" s="712" t="s">
        <v>1120</v>
      </c>
      <c r="C80" s="1699"/>
      <c r="D80" s="1741"/>
      <c r="E80" s="1741"/>
      <c r="F80" s="1741"/>
      <c r="G80" s="1741"/>
      <c r="H80" s="1700"/>
    </row>
    <row r="81" spans="2:8" s="667" customFormat="1" ht="31.5">
      <c r="B81" s="714" t="s">
        <v>1121</v>
      </c>
      <c r="C81" s="1699"/>
      <c r="D81" s="1741"/>
      <c r="E81" s="1741"/>
      <c r="F81" s="1741"/>
      <c r="G81" s="1741"/>
      <c r="H81" s="1700"/>
    </row>
    <row r="82" spans="2:8" s="667" customFormat="1" ht="31.5">
      <c r="B82" s="714" t="s">
        <v>1121</v>
      </c>
      <c r="C82" s="1699"/>
      <c r="D82" s="1741"/>
      <c r="E82" s="1741"/>
      <c r="F82" s="1741"/>
      <c r="G82" s="1741"/>
      <c r="H82" s="1700"/>
    </row>
    <row r="83" spans="2:8" s="667" customFormat="1" ht="15.75">
      <c r="B83" s="713" t="s">
        <v>184</v>
      </c>
      <c r="C83" s="1699"/>
      <c r="D83" s="1741"/>
      <c r="E83" s="1741"/>
      <c r="F83" s="1741"/>
      <c r="G83" s="1741"/>
      <c r="H83" s="1700"/>
    </row>
    <row r="84" spans="2:8" s="667" customFormat="1" ht="15.75">
      <c r="B84" s="715" t="s">
        <v>1122</v>
      </c>
      <c r="C84" s="1699"/>
      <c r="D84" s="1741"/>
      <c r="E84" s="1741"/>
      <c r="F84" s="1741"/>
      <c r="G84" s="1741"/>
      <c r="H84" s="1700"/>
    </row>
    <row r="85" spans="2:8" s="667" customFormat="1" ht="15.75">
      <c r="B85" s="713" t="s">
        <v>1123</v>
      </c>
      <c r="C85" s="1699"/>
      <c r="D85" s="1741"/>
      <c r="E85" s="1741"/>
      <c r="F85" s="1741"/>
      <c r="G85" s="1741"/>
      <c r="H85" s="1700"/>
    </row>
    <row r="86" spans="2:8" s="667" customFormat="1" ht="15.75">
      <c r="B86" s="713" t="s">
        <v>184</v>
      </c>
      <c r="C86" s="1699"/>
      <c r="D86" s="1741"/>
      <c r="E86" s="1741"/>
      <c r="F86" s="1741"/>
      <c r="G86" s="1741"/>
      <c r="H86" s="1700"/>
    </row>
    <row r="87" spans="2:8" s="667" customFormat="1" ht="15.75">
      <c r="B87" s="674" t="s">
        <v>17</v>
      </c>
      <c r="C87" s="1699"/>
      <c r="D87" s="1741"/>
      <c r="E87" s="1741"/>
      <c r="F87" s="1741"/>
      <c r="G87" s="1741"/>
      <c r="H87" s="1700"/>
    </row>
    <row r="88" spans="2:8" s="667" customFormat="1" ht="15.75">
      <c r="B88" s="713"/>
      <c r="C88" s="1699"/>
      <c r="D88" s="1741"/>
      <c r="E88" s="1741"/>
      <c r="F88" s="1741"/>
      <c r="G88" s="1741"/>
      <c r="H88" s="1700"/>
    </row>
    <row r="89" spans="2:8" s="667" customFormat="1" ht="15.75">
      <c r="B89" s="711" t="s">
        <v>1124</v>
      </c>
      <c r="C89" s="1699"/>
      <c r="D89" s="1741"/>
      <c r="E89" s="1741"/>
      <c r="F89" s="1741"/>
      <c r="G89" s="1741"/>
      <c r="H89" s="1700"/>
    </row>
    <row r="90" spans="2:8" s="667" customFormat="1" ht="15.75">
      <c r="B90" s="715" t="s">
        <v>1122</v>
      </c>
      <c r="C90" s="1699"/>
      <c r="D90" s="1741"/>
      <c r="E90" s="1741"/>
      <c r="F90" s="1741"/>
      <c r="G90" s="1741"/>
      <c r="H90" s="1700"/>
    </row>
    <row r="91" spans="2:8" s="667" customFormat="1" ht="15.75">
      <c r="B91" s="713" t="s">
        <v>1123</v>
      </c>
      <c r="C91" s="1699"/>
      <c r="D91" s="1741"/>
      <c r="E91" s="1741"/>
      <c r="F91" s="1741"/>
      <c r="G91" s="1741"/>
      <c r="H91" s="1700"/>
    </row>
    <row r="92" spans="2:8" s="667" customFormat="1" ht="15.75">
      <c r="B92" s="713" t="s">
        <v>184</v>
      </c>
      <c r="C92" s="1699"/>
      <c r="D92" s="1741"/>
      <c r="E92" s="1741"/>
      <c r="F92" s="1741"/>
      <c r="G92" s="1741"/>
      <c r="H92" s="1700"/>
    </row>
    <row r="93" spans="2:8" s="667" customFormat="1" ht="15.75">
      <c r="B93" s="674" t="s">
        <v>17</v>
      </c>
      <c r="C93" s="1701"/>
      <c r="D93" s="1742"/>
      <c r="E93" s="1742"/>
      <c r="F93" s="1742"/>
      <c r="G93" s="1742"/>
      <c r="H93" s="1702"/>
    </row>
    <row r="94" spans="2:8" s="667" customFormat="1" ht="15.75"/>
    <row r="95" spans="2:8" s="667" customFormat="1" ht="15.75">
      <c r="B95" s="665" t="s">
        <v>1126</v>
      </c>
    </row>
    <row r="96" spans="2:8" s="667" customFormat="1" ht="15.75">
      <c r="B96" s="665" t="s">
        <v>1086</v>
      </c>
      <c r="C96" s="665"/>
      <c r="D96" s="665"/>
      <c r="E96" s="665"/>
      <c r="F96" s="1827" t="s">
        <v>1057</v>
      </c>
      <c r="G96" s="1827"/>
      <c r="H96" s="1827"/>
    </row>
    <row r="97" spans="2:8" s="667" customFormat="1" ht="47.25">
      <c r="B97" s="710" t="s">
        <v>0</v>
      </c>
      <c r="C97" s="672" t="s">
        <v>1111</v>
      </c>
      <c r="D97" s="672" t="s">
        <v>1112</v>
      </c>
      <c r="E97" s="672" t="s">
        <v>1113</v>
      </c>
      <c r="F97" s="672" t="s">
        <v>17</v>
      </c>
      <c r="G97" s="672" t="s">
        <v>1114</v>
      </c>
      <c r="H97" s="672" t="s">
        <v>1115</v>
      </c>
    </row>
    <row r="98" spans="2:8" s="667" customFormat="1" ht="15.75">
      <c r="B98" s="711" t="s">
        <v>1116</v>
      </c>
      <c r="C98" s="719"/>
      <c r="D98" s="719"/>
      <c r="E98" s="719"/>
      <c r="F98" s="719"/>
      <c r="G98" s="719"/>
      <c r="H98" s="719"/>
    </row>
    <row r="99" spans="2:8" s="667" customFormat="1" ht="15.75">
      <c r="B99" s="719" t="s">
        <v>1127</v>
      </c>
      <c r="C99" s="720"/>
      <c r="D99" s="701"/>
      <c r="E99" s="703">
        <v>0</v>
      </c>
      <c r="F99" s="736">
        <f>E99</f>
        <v>0</v>
      </c>
      <c r="G99" s="701"/>
      <c r="H99" s="701"/>
    </row>
    <row r="100" spans="2:8" s="667" customFormat="1" ht="15.75">
      <c r="B100" s="719" t="s">
        <v>1128</v>
      </c>
      <c r="C100" s="720"/>
      <c r="D100" s="701"/>
      <c r="E100" s="703">
        <v>0</v>
      </c>
      <c r="F100" s="736">
        <f>E100</f>
        <v>0</v>
      </c>
      <c r="G100" s="701"/>
      <c r="H100" s="701"/>
    </row>
    <row r="101" spans="2:8" s="667" customFormat="1" ht="15.75">
      <c r="B101" s="719" t="s">
        <v>32</v>
      </c>
      <c r="C101" s="701"/>
      <c r="D101" s="701"/>
      <c r="E101" s="703">
        <v>0</v>
      </c>
      <c r="F101" s="736">
        <f>E101</f>
        <v>0</v>
      </c>
      <c r="G101" s="701"/>
      <c r="H101" s="701"/>
    </row>
    <row r="102" spans="2:8" s="667" customFormat="1" ht="15.75">
      <c r="B102" s="711" t="s">
        <v>1129</v>
      </c>
      <c r="C102" s="719"/>
      <c r="D102" s="701"/>
      <c r="E102" s="883">
        <f>SUM(E99:E101)</f>
        <v>0</v>
      </c>
      <c r="F102" s="883">
        <f>SUM(F99:F101)</f>
        <v>0</v>
      </c>
      <c r="G102" s="701"/>
      <c r="H102" s="701"/>
    </row>
    <row r="103" spans="2:8" s="667" customFormat="1" ht="15.75">
      <c r="B103" s="711"/>
      <c r="C103" s="719"/>
      <c r="D103" s="701"/>
      <c r="E103" s="701"/>
      <c r="F103" s="701"/>
      <c r="G103" s="701"/>
      <c r="H103" s="701"/>
    </row>
    <row r="104" spans="2:8" s="667" customFormat="1" ht="15.75">
      <c r="B104" s="711" t="s">
        <v>1130</v>
      </c>
      <c r="C104" s="719"/>
      <c r="D104" s="719"/>
      <c r="E104" s="719"/>
      <c r="F104" s="719"/>
      <c r="G104" s="719"/>
      <c r="H104" s="719"/>
    </row>
    <row r="105" spans="2:8" s="667" customFormat="1" ht="15.75">
      <c r="B105" s="719" t="s">
        <v>92</v>
      </c>
      <c r="C105" s="720"/>
      <c r="D105" s="701"/>
      <c r="E105" s="736">
        <v>0</v>
      </c>
      <c r="F105" s="736">
        <f>E105</f>
        <v>0</v>
      </c>
      <c r="G105" s="701"/>
      <c r="H105" s="701"/>
    </row>
    <row r="106" spans="2:8" s="667" customFormat="1" ht="15.75">
      <c r="B106" s="719" t="s">
        <v>32</v>
      </c>
      <c r="C106" s="701"/>
      <c r="D106" s="701"/>
      <c r="E106" s="736">
        <v>0</v>
      </c>
      <c r="F106" s="736">
        <f>E106</f>
        <v>0</v>
      </c>
      <c r="G106" s="701"/>
      <c r="H106" s="701"/>
    </row>
    <row r="107" spans="2:8" s="667" customFormat="1" ht="15.75">
      <c r="B107" s="711" t="s">
        <v>1131</v>
      </c>
      <c r="C107" s="719"/>
      <c r="D107" s="701"/>
      <c r="E107" s="889">
        <f>SUM(E105:E106)</f>
        <v>0</v>
      </c>
      <c r="F107" s="889">
        <f>SUM(F105:F106)</f>
        <v>0</v>
      </c>
      <c r="G107" s="701"/>
      <c r="H107" s="701"/>
    </row>
    <row r="108" spans="2:8" s="667" customFormat="1" ht="15.75"/>
    <row r="109" spans="2:8" s="667" customFormat="1" ht="15.75">
      <c r="B109" s="665" t="s">
        <v>1125</v>
      </c>
      <c r="C109" s="665"/>
      <c r="D109" s="665"/>
      <c r="E109" s="665"/>
      <c r="F109" s="1827" t="s">
        <v>1057</v>
      </c>
      <c r="G109" s="1827"/>
      <c r="H109" s="1827"/>
    </row>
    <row r="110" spans="2:8" s="667" customFormat="1" ht="52.5" customHeight="1">
      <c r="B110" s="710" t="s">
        <v>0</v>
      </c>
      <c r="C110" s="672" t="s">
        <v>1111</v>
      </c>
      <c r="D110" s="672" t="s">
        <v>1112</v>
      </c>
      <c r="E110" s="672" t="s">
        <v>1113</v>
      </c>
      <c r="F110" s="672" t="s">
        <v>17</v>
      </c>
      <c r="G110" s="672" t="s">
        <v>1114</v>
      </c>
      <c r="H110" s="672" t="s">
        <v>1115</v>
      </c>
    </row>
    <row r="111" spans="2:8" s="667" customFormat="1" ht="15.75">
      <c r="B111" s="711" t="s">
        <v>1116</v>
      </c>
      <c r="C111" s="719"/>
      <c r="D111" s="719"/>
      <c r="E111" s="719"/>
      <c r="F111" s="719"/>
      <c r="G111" s="719"/>
      <c r="H111" s="719"/>
    </row>
    <row r="112" spans="2:8" s="667" customFormat="1" ht="15.75">
      <c r="B112" s="719" t="s">
        <v>1127</v>
      </c>
      <c r="C112" s="720"/>
      <c r="D112" s="701"/>
      <c r="E112" s="703">
        <v>0</v>
      </c>
      <c r="F112" s="736">
        <f>E112</f>
        <v>0</v>
      </c>
      <c r="G112" s="701"/>
      <c r="H112" s="701"/>
    </row>
    <row r="113" spans="1:8" s="667" customFormat="1" ht="15.75">
      <c r="B113" s="719" t="s">
        <v>1128</v>
      </c>
      <c r="C113" s="720"/>
      <c r="D113" s="701"/>
      <c r="E113" s="703">
        <v>0</v>
      </c>
      <c r="F113" s="736">
        <f>E113</f>
        <v>0</v>
      </c>
      <c r="G113" s="701"/>
      <c r="H113" s="701"/>
    </row>
    <row r="114" spans="1:8" s="667" customFormat="1" ht="15.75">
      <c r="B114" s="719" t="s">
        <v>32</v>
      </c>
      <c r="C114" s="701"/>
      <c r="D114" s="701"/>
      <c r="E114" s="703">
        <v>0</v>
      </c>
      <c r="F114" s="736">
        <f>E114</f>
        <v>0</v>
      </c>
      <c r="G114" s="701"/>
      <c r="H114" s="701"/>
    </row>
    <row r="115" spans="1:8" s="667" customFormat="1" ht="15.75">
      <c r="B115" s="711" t="s">
        <v>1129</v>
      </c>
      <c r="C115" s="719"/>
      <c r="D115" s="701"/>
      <c r="E115" s="883">
        <f>SUM(E112:E114)</f>
        <v>0</v>
      </c>
      <c r="F115" s="883">
        <f>SUM(F112:F114)</f>
        <v>0</v>
      </c>
      <c r="G115" s="701"/>
      <c r="H115" s="701"/>
    </row>
    <row r="116" spans="1:8" s="667" customFormat="1" ht="15.75">
      <c r="B116" s="711"/>
      <c r="C116" s="719"/>
      <c r="D116" s="719"/>
      <c r="E116" s="701"/>
      <c r="F116" s="701"/>
      <c r="G116" s="719"/>
      <c r="H116" s="719"/>
    </row>
    <row r="117" spans="1:8" s="667" customFormat="1" ht="15.75">
      <c r="B117" s="711" t="s">
        <v>1130</v>
      </c>
      <c r="C117" s="720"/>
      <c r="D117" s="701"/>
      <c r="E117" s="719"/>
      <c r="F117" s="719"/>
      <c r="G117" s="701"/>
      <c r="H117" s="701"/>
    </row>
    <row r="118" spans="1:8" s="667" customFormat="1" ht="15.75">
      <c r="B118" s="719" t="s">
        <v>92</v>
      </c>
      <c r="C118" s="701"/>
      <c r="D118" s="701"/>
      <c r="E118" s="736">
        <v>0</v>
      </c>
      <c r="F118" s="736">
        <f>E118</f>
        <v>0</v>
      </c>
      <c r="G118" s="701"/>
      <c r="H118" s="701"/>
    </row>
    <row r="119" spans="1:8" s="667" customFormat="1" ht="15.75">
      <c r="B119" s="719" t="s">
        <v>32</v>
      </c>
      <c r="C119" s="719"/>
      <c r="D119" s="701"/>
      <c r="E119" s="736">
        <v>0</v>
      </c>
      <c r="F119" s="736">
        <f>E119</f>
        <v>0</v>
      </c>
      <c r="G119" s="701"/>
      <c r="H119" s="701"/>
    </row>
    <row r="120" spans="1:8" s="667" customFormat="1" ht="15.75">
      <c r="B120" s="711" t="s">
        <v>1131</v>
      </c>
      <c r="C120" s="719"/>
      <c r="D120" s="701"/>
      <c r="E120" s="889">
        <f>SUM(E118:E119)</f>
        <v>0</v>
      </c>
      <c r="F120" s="889">
        <f>SUM(F118:F119)</f>
        <v>0</v>
      </c>
      <c r="G120" s="701"/>
      <c r="H120" s="701"/>
    </row>
    <row r="121" spans="1:8" s="667" customFormat="1" ht="15.75">
      <c r="B121" s="721"/>
      <c r="C121" s="721"/>
      <c r="D121" s="722"/>
      <c r="E121" s="722"/>
      <c r="F121" s="722"/>
      <c r="G121" s="722"/>
      <c r="H121" s="722"/>
    </row>
    <row r="122" spans="1:8" s="667" customFormat="1" ht="15.75">
      <c r="A122" s="695">
        <f>A45+0.1</f>
        <v>41.300000000000004</v>
      </c>
      <c r="B122" s="665" t="s">
        <v>1132</v>
      </c>
      <c r="C122" s="721"/>
      <c r="D122" s="722"/>
      <c r="E122" s="722"/>
      <c r="F122" s="722"/>
      <c r="G122" s="722"/>
      <c r="H122" s="722"/>
    </row>
    <row r="123" spans="1:8" s="667" customFormat="1" ht="15.75">
      <c r="B123" s="1828" t="s">
        <v>0</v>
      </c>
      <c r="C123" s="1829"/>
      <c r="D123" s="1830"/>
      <c r="E123" s="1834">
        <v>43555</v>
      </c>
      <c r="F123" s="1835"/>
      <c r="G123" s="1834">
        <v>43190</v>
      </c>
      <c r="H123" s="1835"/>
    </row>
    <row r="124" spans="1:8" s="667" customFormat="1" ht="31.5">
      <c r="B124" s="1831"/>
      <c r="C124" s="1832"/>
      <c r="D124" s="1833"/>
      <c r="E124" s="723" t="s">
        <v>1133</v>
      </c>
      <c r="F124" s="723" t="s">
        <v>1134</v>
      </c>
      <c r="G124" s="723" t="s">
        <v>1133</v>
      </c>
      <c r="H124" s="723" t="s">
        <v>1134</v>
      </c>
    </row>
    <row r="125" spans="1:8" s="667" customFormat="1" ht="15.75">
      <c r="B125" s="1683" t="s">
        <v>1116</v>
      </c>
      <c r="C125" s="1684"/>
      <c r="D125" s="1685"/>
      <c r="E125" s="719"/>
      <c r="F125" s="701"/>
      <c r="G125" s="701"/>
      <c r="H125" s="701"/>
    </row>
    <row r="126" spans="1:8" s="667" customFormat="1" ht="15.75">
      <c r="B126" s="1686" t="s">
        <v>1127</v>
      </c>
      <c r="C126" s="1687"/>
      <c r="D126" s="1688"/>
      <c r="E126" s="892">
        <v>0</v>
      </c>
      <c r="F126" s="736">
        <f>E126</f>
        <v>0</v>
      </c>
      <c r="G126" s="703">
        <v>0</v>
      </c>
      <c r="H126" s="736">
        <f>G126</f>
        <v>0</v>
      </c>
    </row>
    <row r="127" spans="1:8" s="667" customFormat="1" ht="15.75">
      <c r="B127" s="1686" t="s">
        <v>1135</v>
      </c>
      <c r="C127" s="1687"/>
      <c r="D127" s="1688"/>
      <c r="E127" s="892">
        <f>BSheet!C15+BSheet!C28</f>
        <v>0</v>
      </c>
      <c r="F127" s="736">
        <f t="shared" ref="F127:F128" si="12">E127</f>
        <v>0</v>
      </c>
      <c r="G127" s="703">
        <v>0</v>
      </c>
      <c r="H127" s="736">
        <f t="shared" ref="H127:H128" si="13">G127</f>
        <v>0</v>
      </c>
    </row>
    <row r="128" spans="1:8" s="667" customFormat="1" ht="15.75">
      <c r="B128" s="1686" t="s">
        <v>32</v>
      </c>
      <c r="C128" s="1687"/>
      <c r="D128" s="1688"/>
      <c r="E128" s="892">
        <v>0</v>
      </c>
      <c r="F128" s="736">
        <f t="shared" si="12"/>
        <v>0</v>
      </c>
      <c r="G128" s="703">
        <v>0</v>
      </c>
      <c r="H128" s="736">
        <f t="shared" si="13"/>
        <v>0</v>
      </c>
    </row>
    <row r="129" spans="1:10" s="667" customFormat="1" ht="15.75">
      <c r="B129" s="1683" t="s">
        <v>1129</v>
      </c>
      <c r="C129" s="1684"/>
      <c r="D129" s="1685"/>
      <c r="E129" s="893">
        <f>SUM(E126:E128)</f>
        <v>0</v>
      </c>
      <c r="F129" s="893">
        <f t="shared" ref="F129:H129" si="14">SUM(F126:F128)</f>
        <v>0</v>
      </c>
      <c r="G129" s="893">
        <f t="shared" si="14"/>
        <v>0</v>
      </c>
      <c r="H129" s="893">
        <f t="shared" si="14"/>
        <v>0</v>
      </c>
    </row>
    <row r="130" spans="1:10" s="667" customFormat="1" ht="15.75">
      <c r="B130" s="1683" t="s">
        <v>1130</v>
      </c>
      <c r="C130" s="1684"/>
      <c r="D130" s="1685"/>
      <c r="E130" s="719"/>
      <c r="F130" s="701"/>
      <c r="G130" s="701"/>
      <c r="H130" s="701"/>
    </row>
    <row r="131" spans="1:10" s="667" customFormat="1" ht="15.75">
      <c r="B131" s="1686" t="s">
        <v>92</v>
      </c>
      <c r="C131" s="1687"/>
      <c r="D131" s="1688"/>
      <c r="E131" s="892">
        <v>0</v>
      </c>
      <c r="F131" s="736">
        <f>E131</f>
        <v>0</v>
      </c>
      <c r="G131" s="703">
        <v>0</v>
      </c>
      <c r="H131" s="736">
        <f>G131</f>
        <v>0</v>
      </c>
    </row>
    <row r="132" spans="1:10" s="667" customFormat="1" ht="15.75">
      <c r="B132" s="1686" t="s">
        <v>32</v>
      </c>
      <c r="C132" s="1687"/>
      <c r="D132" s="1688"/>
      <c r="E132" s="894">
        <f>BSheet!C46+BSheet!C57</f>
        <v>0</v>
      </c>
      <c r="F132" s="886">
        <f>E132</f>
        <v>0</v>
      </c>
      <c r="G132" s="896">
        <f>BSheet!D46+BSheet!D57</f>
        <v>0</v>
      </c>
      <c r="H132" s="896">
        <f>G132</f>
        <v>0</v>
      </c>
    </row>
    <row r="133" spans="1:10" s="667" customFormat="1" ht="15.75">
      <c r="B133" s="1683" t="s">
        <v>1136</v>
      </c>
      <c r="C133" s="1684"/>
      <c r="D133" s="1685"/>
      <c r="E133" s="895">
        <f>SUM(E131:E132)</f>
        <v>0</v>
      </c>
      <c r="F133" s="895">
        <f t="shared" ref="F133:H133" si="15">SUM(F131:F132)</f>
        <v>0</v>
      </c>
      <c r="G133" s="895">
        <f t="shared" si="15"/>
        <v>0</v>
      </c>
      <c r="H133" s="895">
        <f t="shared" si="15"/>
        <v>0</v>
      </c>
    </row>
    <row r="134" spans="1:10" s="667" customFormat="1" ht="18" customHeight="1">
      <c r="B134" s="721"/>
      <c r="C134" s="721"/>
      <c r="D134" s="722"/>
      <c r="E134" s="722"/>
      <c r="F134" s="722"/>
      <c r="G134" s="722"/>
      <c r="H134" s="722"/>
    </row>
    <row r="135" spans="1:10" s="667" customFormat="1" ht="15.75">
      <c r="A135" s="695">
        <f>A122+0.1</f>
        <v>41.400000000000006</v>
      </c>
      <c r="B135" s="665" t="s">
        <v>1137</v>
      </c>
    </row>
    <row r="136" spans="1:10" s="667" customFormat="1" ht="15.75">
      <c r="B136" s="665" t="s">
        <v>1138</v>
      </c>
      <c r="C136" s="724"/>
      <c r="D136" s="724"/>
      <c r="E136" s="724"/>
      <c r="F136" s="724"/>
      <c r="G136" s="724"/>
      <c r="H136" s="724"/>
    </row>
    <row r="137" spans="1:10" s="667" customFormat="1" ht="32.25" customHeight="1">
      <c r="B137" s="1764" t="s">
        <v>1139</v>
      </c>
      <c r="C137" s="1764"/>
      <c r="D137" s="1764"/>
      <c r="E137" s="1764"/>
      <c r="F137" s="1764"/>
      <c r="G137" s="1764"/>
      <c r="H137" s="1764"/>
      <c r="I137" s="725"/>
      <c r="J137" s="725"/>
    </row>
    <row r="138" spans="1:10" s="667" customFormat="1" ht="16.149999999999999" customHeight="1">
      <c r="B138" s="725"/>
      <c r="C138" s="725"/>
      <c r="D138" s="725"/>
      <c r="E138" s="725"/>
      <c r="F138" s="725"/>
      <c r="G138" s="725"/>
      <c r="H138" s="725"/>
    </row>
    <row r="139" spans="1:10" s="667" customFormat="1" ht="16.149999999999999" customHeight="1">
      <c r="B139" s="726" t="s">
        <v>1140</v>
      </c>
      <c r="C139" s="1823" t="s">
        <v>1141</v>
      </c>
      <c r="D139" s="1824"/>
      <c r="E139" s="1825"/>
      <c r="F139" s="1823" t="s">
        <v>1142</v>
      </c>
      <c r="G139" s="1825"/>
      <c r="H139" s="727" t="s">
        <v>1143</v>
      </c>
    </row>
    <row r="140" spans="1:10" s="667" customFormat="1" ht="37.5" customHeight="1">
      <c r="B140" s="728" t="s">
        <v>1144</v>
      </c>
      <c r="C140" s="1819" t="s">
        <v>1145</v>
      </c>
      <c r="D140" s="1819"/>
      <c r="E140" s="1819"/>
      <c r="F140" s="1819" t="s">
        <v>1146</v>
      </c>
      <c r="G140" s="1819"/>
      <c r="H140" s="728"/>
    </row>
    <row r="141" spans="1:10" s="667" customFormat="1" ht="35.25" customHeight="1">
      <c r="B141" s="728" t="s">
        <v>1147</v>
      </c>
      <c r="C141" s="1819" t="s">
        <v>1148</v>
      </c>
      <c r="D141" s="1819"/>
      <c r="E141" s="1819"/>
      <c r="F141" s="1819" t="s">
        <v>1149</v>
      </c>
      <c r="G141" s="1819"/>
      <c r="H141" s="729"/>
    </row>
    <row r="142" spans="1:10" s="667" customFormat="1" ht="15.75" customHeight="1">
      <c r="B142" s="728" t="s">
        <v>1150</v>
      </c>
      <c r="C142" s="1819" t="s">
        <v>1151</v>
      </c>
      <c r="D142" s="1819"/>
      <c r="E142" s="1819"/>
      <c r="F142" s="1819" t="s">
        <v>1149</v>
      </c>
      <c r="G142" s="1819"/>
      <c r="H142" s="729"/>
    </row>
    <row r="143" spans="1:10" s="667" customFormat="1" ht="39.75" customHeight="1">
      <c r="B143" s="728" t="s">
        <v>1152</v>
      </c>
      <c r="C143" s="1819" t="s">
        <v>1153</v>
      </c>
      <c r="D143" s="1819"/>
      <c r="E143" s="1819"/>
      <c r="F143" s="1819" t="s">
        <v>1154</v>
      </c>
      <c r="G143" s="1819"/>
      <c r="H143" s="729"/>
    </row>
    <row r="144" spans="1:10" s="667" customFormat="1" ht="15.75">
      <c r="B144" s="728" t="s">
        <v>1155</v>
      </c>
      <c r="C144" s="1819" t="s">
        <v>1156</v>
      </c>
      <c r="D144" s="1819"/>
      <c r="E144" s="1819"/>
      <c r="F144" s="1819" t="s">
        <v>1157</v>
      </c>
      <c r="G144" s="1819"/>
      <c r="H144" s="729"/>
    </row>
    <row r="145" spans="1:16" s="667" customFormat="1" ht="15.75">
      <c r="B145" s="730"/>
      <c r="C145" s="730"/>
      <c r="D145" s="730"/>
      <c r="E145" s="730"/>
      <c r="F145" s="730"/>
      <c r="G145" s="731"/>
      <c r="H145" s="731"/>
    </row>
    <row r="146" spans="1:16" s="667" customFormat="1" ht="15.75">
      <c r="A146" s="695" t="s">
        <v>1158</v>
      </c>
      <c r="B146" s="732" t="s">
        <v>1159</v>
      </c>
      <c r="C146" s="730"/>
      <c r="D146" s="730"/>
      <c r="E146" s="730"/>
      <c r="F146" s="730"/>
      <c r="G146" s="731"/>
      <c r="H146" s="731"/>
    </row>
    <row r="147" spans="1:16" s="667" customFormat="1" ht="15.75">
      <c r="P147" s="733" t="s">
        <v>1139</v>
      </c>
    </row>
    <row r="148" spans="1:16" s="667" customFormat="1" ht="13.9" customHeight="1">
      <c r="B148" s="665" t="s">
        <v>1160</v>
      </c>
      <c r="D148" s="734"/>
      <c r="E148" s="734"/>
      <c r="F148" s="734"/>
    </row>
    <row r="149" spans="1:16" s="667" customFormat="1" ht="50.25" customHeight="1">
      <c r="B149" s="1768" t="s">
        <v>1161</v>
      </c>
      <c r="C149" s="1768"/>
      <c r="D149" s="1768"/>
      <c r="E149" s="1768"/>
      <c r="F149" s="1768"/>
      <c r="G149" s="1768"/>
      <c r="H149" s="1768"/>
      <c r="I149" s="735"/>
      <c r="J149" s="735"/>
      <c r="P149" s="667" t="s">
        <v>1162</v>
      </c>
    </row>
    <row r="150" spans="1:16" s="667" customFormat="1" ht="15" customHeight="1">
      <c r="B150" s="665" t="s">
        <v>1163</v>
      </c>
      <c r="C150" s="688"/>
      <c r="D150" s="688"/>
      <c r="E150" s="688"/>
      <c r="F150" s="688"/>
      <c r="H150" s="688" t="s">
        <v>1057</v>
      </c>
      <c r="P150" s="667" t="s">
        <v>1160</v>
      </c>
    </row>
    <row r="151" spans="1:16" s="667" customFormat="1" ht="50.25" customHeight="1">
      <c r="B151" s="1820" t="s">
        <v>0</v>
      </c>
      <c r="C151" s="1821"/>
      <c r="D151" s="1822"/>
      <c r="E151" s="690" t="s">
        <v>1164</v>
      </c>
      <c r="F151" s="690" t="s">
        <v>1165</v>
      </c>
      <c r="G151" s="690" t="s">
        <v>1166</v>
      </c>
      <c r="H151" s="690" t="s">
        <v>17</v>
      </c>
      <c r="P151" s="733" t="s">
        <v>1167</v>
      </c>
    </row>
    <row r="152" spans="1:16" s="667" customFormat="1" ht="15.75">
      <c r="B152" s="1759" t="s">
        <v>1168</v>
      </c>
      <c r="C152" s="1760"/>
      <c r="D152" s="1818"/>
      <c r="E152" s="1697" t="s">
        <v>1522</v>
      </c>
      <c r="F152" s="1740"/>
      <c r="G152" s="1740"/>
      <c r="H152" s="1698"/>
    </row>
    <row r="153" spans="1:16" s="667" customFormat="1" ht="15.75">
      <c r="B153" s="1797" t="s">
        <v>1169</v>
      </c>
      <c r="C153" s="1798"/>
      <c r="D153" s="1799"/>
      <c r="E153" s="1699"/>
      <c r="F153" s="1741"/>
      <c r="G153" s="1741"/>
      <c r="H153" s="1700"/>
    </row>
    <row r="154" spans="1:16" s="667" customFormat="1" ht="15.75">
      <c r="B154" s="1797" t="s">
        <v>1170</v>
      </c>
      <c r="C154" s="1798"/>
      <c r="D154" s="1799"/>
      <c r="E154" s="1699"/>
      <c r="F154" s="1741"/>
      <c r="G154" s="1741"/>
      <c r="H154" s="1700"/>
    </row>
    <row r="155" spans="1:16" s="667" customFormat="1" ht="15.75">
      <c r="B155" s="1797" t="s">
        <v>1171</v>
      </c>
      <c r="C155" s="1798"/>
      <c r="D155" s="1799"/>
      <c r="E155" s="1701"/>
      <c r="F155" s="1742"/>
      <c r="G155" s="1742"/>
      <c r="H155" s="1702"/>
    </row>
    <row r="156" spans="1:16" s="667" customFormat="1" ht="15.75">
      <c r="B156" s="1800" t="s">
        <v>1172</v>
      </c>
      <c r="C156" s="1801"/>
      <c r="D156" s="1802"/>
      <c r="E156" s="703">
        <f>SUM(E152:E155)</f>
        <v>0</v>
      </c>
      <c r="F156" s="703">
        <f t="shared" ref="F156:H156" si="16">SUM(F152:F155)</f>
        <v>0</v>
      </c>
      <c r="G156" s="703">
        <f t="shared" si="16"/>
        <v>0</v>
      </c>
      <c r="H156" s="703">
        <f t="shared" si="16"/>
        <v>0</v>
      </c>
    </row>
    <row r="157" spans="1:16" s="667" customFormat="1" ht="15.75">
      <c r="B157" s="1797" t="s">
        <v>1173</v>
      </c>
      <c r="C157" s="1798"/>
      <c r="D157" s="1799"/>
      <c r="E157" s="1711" t="s">
        <v>1522</v>
      </c>
      <c r="F157" s="1712"/>
      <c r="G157" s="1712"/>
      <c r="H157" s="1713"/>
    </row>
    <row r="158" spans="1:16" s="667" customFormat="1" ht="15.75">
      <c r="B158" s="1797" t="s">
        <v>1174</v>
      </c>
      <c r="C158" s="1798"/>
      <c r="D158" s="1799"/>
      <c r="E158" s="1714"/>
      <c r="F158" s="1715"/>
      <c r="G158" s="1715"/>
      <c r="H158" s="1716"/>
    </row>
    <row r="159" spans="1:16" s="667" customFormat="1" ht="15.75">
      <c r="B159" s="1797" t="s">
        <v>1046</v>
      </c>
      <c r="C159" s="1798"/>
      <c r="D159" s="1799"/>
      <c r="E159" s="1714"/>
      <c r="F159" s="1715"/>
      <c r="G159" s="1715"/>
      <c r="H159" s="1716"/>
    </row>
    <row r="160" spans="1:16" s="667" customFormat="1" ht="15.75">
      <c r="B160" s="1797" t="s">
        <v>1175</v>
      </c>
      <c r="C160" s="1798"/>
      <c r="D160" s="1799"/>
      <c r="E160" s="1714"/>
      <c r="F160" s="1715"/>
      <c r="G160" s="1715"/>
      <c r="H160" s="1716"/>
    </row>
    <row r="161" spans="2:16" s="667" customFormat="1" ht="15.75">
      <c r="B161" s="1797" t="s">
        <v>1176</v>
      </c>
      <c r="C161" s="1798"/>
      <c r="D161" s="1799"/>
      <c r="E161" s="1714"/>
      <c r="F161" s="1715"/>
      <c r="G161" s="1715"/>
      <c r="H161" s="1716"/>
    </row>
    <row r="162" spans="2:16" s="667" customFormat="1" ht="15.75">
      <c r="B162" s="1797" t="s">
        <v>1177</v>
      </c>
      <c r="C162" s="1798"/>
      <c r="D162" s="1799"/>
      <c r="E162" s="1717"/>
      <c r="F162" s="1718"/>
      <c r="G162" s="1718"/>
      <c r="H162" s="1719"/>
    </row>
    <row r="163" spans="2:16" s="667" customFormat="1" ht="15.75">
      <c r="B163" s="1800" t="s">
        <v>1178</v>
      </c>
      <c r="C163" s="1801"/>
      <c r="D163" s="1802"/>
      <c r="E163" s="736">
        <f>SUM(E157:E162)</f>
        <v>0</v>
      </c>
      <c r="F163" s="736">
        <f t="shared" ref="F163:H163" si="17">SUM(F157:F162)</f>
        <v>0</v>
      </c>
      <c r="G163" s="736">
        <f t="shared" si="17"/>
        <v>0</v>
      </c>
      <c r="H163" s="736">
        <f t="shared" si="17"/>
        <v>0</v>
      </c>
    </row>
    <row r="164" spans="2:16" s="667" customFormat="1" ht="15.75">
      <c r="B164" s="1800" t="s">
        <v>1179</v>
      </c>
      <c r="C164" s="1801"/>
      <c r="D164" s="1802"/>
      <c r="E164" s="736">
        <f>E156-E163</f>
        <v>0</v>
      </c>
      <c r="F164" s="736">
        <f t="shared" ref="F164:H164" si="18">F156-F163</f>
        <v>0</v>
      </c>
      <c r="G164" s="736">
        <f t="shared" si="18"/>
        <v>0</v>
      </c>
      <c r="H164" s="736">
        <f t="shared" si="18"/>
        <v>0</v>
      </c>
    </row>
    <row r="165" spans="2:16" s="667" customFormat="1" ht="15.75"/>
    <row r="166" spans="2:16" s="667" customFormat="1" ht="15.75">
      <c r="B166" s="665" t="s">
        <v>1180</v>
      </c>
      <c r="C166" s="688"/>
      <c r="D166" s="688"/>
      <c r="E166" s="688"/>
      <c r="H166" s="688" t="s">
        <v>1057</v>
      </c>
    </row>
    <row r="167" spans="2:16" s="667" customFormat="1" ht="49.5" customHeight="1">
      <c r="B167" s="1815" t="s">
        <v>0</v>
      </c>
      <c r="C167" s="1816"/>
      <c r="D167" s="1817"/>
      <c r="E167" s="690" t="s">
        <v>1164</v>
      </c>
      <c r="F167" s="690" t="s">
        <v>1165</v>
      </c>
      <c r="G167" s="690" t="s">
        <v>1166</v>
      </c>
      <c r="H167" s="690" t="s">
        <v>17</v>
      </c>
      <c r="P167" s="733" t="s">
        <v>1167</v>
      </c>
    </row>
    <row r="168" spans="2:16" s="667" customFormat="1" ht="15.75">
      <c r="B168" s="1759" t="s">
        <v>1168</v>
      </c>
      <c r="C168" s="1760"/>
      <c r="D168" s="1818"/>
      <c r="E168" s="1697" t="s">
        <v>1522</v>
      </c>
      <c r="F168" s="1740"/>
      <c r="G168" s="1740"/>
      <c r="H168" s="1698"/>
    </row>
    <row r="169" spans="2:16" s="667" customFormat="1" ht="15.75">
      <c r="B169" s="1797" t="s">
        <v>1169</v>
      </c>
      <c r="C169" s="1798"/>
      <c r="D169" s="1799"/>
      <c r="E169" s="1699"/>
      <c r="F169" s="1741"/>
      <c r="G169" s="1741"/>
      <c r="H169" s="1700"/>
    </row>
    <row r="170" spans="2:16" s="667" customFormat="1" ht="15.75">
      <c r="B170" s="1797" t="s">
        <v>1170</v>
      </c>
      <c r="C170" s="1798"/>
      <c r="D170" s="1799"/>
      <c r="E170" s="1699"/>
      <c r="F170" s="1741"/>
      <c r="G170" s="1741"/>
      <c r="H170" s="1700"/>
    </row>
    <row r="171" spans="2:16" s="667" customFormat="1" ht="15.75">
      <c r="B171" s="1797" t="s">
        <v>1171</v>
      </c>
      <c r="C171" s="1798"/>
      <c r="D171" s="1799"/>
      <c r="E171" s="1701"/>
      <c r="F171" s="1742"/>
      <c r="G171" s="1742"/>
      <c r="H171" s="1702"/>
    </row>
    <row r="172" spans="2:16" s="667" customFormat="1" ht="15.75">
      <c r="B172" s="1800" t="s">
        <v>1172</v>
      </c>
      <c r="C172" s="1801"/>
      <c r="D172" s="1802"/>
      <c r="E172" s="703">
        <f>SUM(E168:E171)</f>
        <v>0</v>
      </c>
      <c r="F172" s="703">
        <f t="shared" ref="F172:H172" si="19">SUM(F168:F171)</f>
        <v>0</v>
      </c>
      <c r="G172" s="703">
        <f t="shared" si="19"/>
        <v>0</v>
      </c>
      <c r="H172" s="703">
        <f t="shared" si="19"/>
        <v>0</v>
      </c>
    </row>
    <row r="173" spans="2:16" s="667" customFormat="1" ht="15.75">
      <c r="B173" s="1797" t="s">
        <v>1173</v>
      </c>
      <c r="C173" s="1798"/>
      <c r="D173" s="1799"/>
      <c r="E173" s="1711" t="s">
        <v>1522</v>
      </c>
      <c r="F173" s="1712"/>
      <c r="G173" s="1712"/>
      <c r="H173" s="1713"/>
    </row>
    <row r="174" spans="2:16" s="667" customFormat="1" ht="15.75">
      <c r="B174" s="1797" t="s">
        <v>1174</v>
      </c>
      <c r="C174" s="1798"/>
      <c r="D174" s="1799"/>
      <c r="E174" s="1714"/>
      <c r="F174" s="1715"/>
      <c r="G174" s="1715"/>
      <c r="H174" s="1716"/>
    </row>
    <row r="175" spans="2:16" s="667" customFormat="1" ht="15.75">
      <c r="B175" s="1797" t="s">
        <v>1046</v>
      </c>
      <c r="C175" s="1798"/>
      <c r="D175" s="1799"/>
      <c r="E175" s="1714"/>
      <c r="F175" s="1715"/>
      <c r="G175" s="1715"/>
      <c r="H175" s="1716"/>
    </row>
    <row r="176" spans="2:16" s="667" customFormat="1" ht="15.75">
      <c r="B176" s="1797" t="s">
        <v>1175</v>
      </c>
      <c r="C176" s="1798"/>
      <c r="D176" s="1799"/>
      <c r="E176" s="1714"/>
      <c r="F176" s="1715"/>
      <c r="G176" s="1715"/>
      <c r="H176" s="1716"/>
    </row>
    <row r="177" spans="2:10" s="667" customFormat="1" ht="15.75">
      <c r="B177" s="1797" t="s">
        <v>1176</v>
      </c>
      <c r="C177" s="1798"/>
      <c r="D177" s="1799"/>
      <c r="E177" s="1714"/>
      <c r="F177" s="1715"/>
      <c r="G177" s="1715"/>
      <c r="H177" s="1716"/>
    </row>
    <row r="178" spans="2:10" s="667" customFormat="1" ht="15.75">
      <c r="B178" s="1797" t="s">
        <v>1177</v>
      </c>
      <c r="C178" s="1798"/>
      <c r="D178" s="1799"/>
      <c r="E178" s="1717"/>
      <c r="F178" s="1718"/>
      <c r="G178" s="1718"/>
      <c r="H178" s="1719"/>
    </row>
    <row r="179" spans="2:10" s="667" customFormat="1" ht="15.75">
      <c r="B179" s="1800" t="s">
        <v>1178</v>
      </c>
      <c r="C179" s="1801"/>
      <c r="D179" s="1802"/>
      <c r="E179" s="736">
        <f>SUM(E173:E178)</f>
        <v>0</v>
      </c>
      <c r="F179" s="736">
        <f t="shared" ref="F179:H179" si="20">SUM(F173:F178)</f>
        <v>0</v>
      </c>
      <c r="G179" s="736">
        <f t="shared" si="20"/>
        <v>0</v>
      </c>
      <c r="H179" s="736">
        <f t="shared" si="20"/>
        <v>0</v>
      </c>
    </row>
    <row r="180" spans="2:10" s="667" customFormat="1" ht="15.75">
      <c r="B180" s="1800" t="s">
        <v>1179</v>
      </c>
      <c r="C180" s="1801"/>
      <c r="D180" s="1802"/>
      <c r="E180" s="736">
        <f>E172-E179</f>
        <v>0</v>
      </c>
      <c r="F180" s="736">
        <f t="shared" ref="F180:H180" si="21">F172-F179</f>
        <v>0</v>
      </c>
      <c r="G180" s="736">
        <f t="shared" si="21"/>
        <v>0</v>
      </c>
      <c r="H180" s="736">
        <f t="shared" si="21"/>
        <v>0</v>
      </c>
    </row>
    <row r="181" spans="2:10" s="668" customFormat="1" ht="15.75">
      <c r="B181" s="737"/>
      <c r="C181" s="738"/>
      <c r="D181" s="738"/>
      <c r="E181" s="738"/>
      <c r="F181" s="738"/>
    </row>
    <row r="182" spans="2:10" s="667" customFormat="1" ht="15.75">
      <c r="B182" s="665" t="s">
        <v>1181</v>
      </c>
    </row>
    <row r="183" spans="2:10" s="667" customFormat="1" ht="15.75" customHeight="1">
      <c r="B183" s="1803" t="s">
        <v>1182</v>
      </c>
      <c r="C183" s="1803"/>
      <c r="D183" s="1803"/>
      <c r="E183" s="1803"/>
      <c r="F183" s="1803"/>
      <c r="G183" s="1803"/>
      <c r="H183" s="1803"/>
    </row>
    <row r="184" spans="2:10" s="667" customFormat="1" ht="15.75">
      <c r="B184" s="1804" t="s">
        <v>0</v>
      </c>
      <c r="C184" s="1805"/>
      <c r="D184" s="1806"/>
      <c r="E184" s="1810" t="s">
        <v>1183</v>
      </c>
      <c r="F184" s="1811"/>
      <c r="G184" s="1811"/>
      <c r="H184" s="1812"/>
    </row>
    <row r="185" spans="2:10" s="667" customFormat="1" ht="15.75">
      <c r="B185" s="1807"/>
      <c r="C185" s="1808"/>
      <c r="D185" s="1809"/>
      <c r="E185" s="1813">
        <v>43555</v>
      </c>
      <c r="F185" s="1814"/>
      <c r="G185" s="1813">
        <v>43190</v>
      </c>
      <c r="H185" s="1814"/>
    </row>
    <row r="186" spans="2:10" s="667" customFormat="1" ht="15.75">
      <c r="B186" s="1756" t="s">
        <v>1184</v>
      </c>
      <c r="C186" s="1757"/>
      <c r="D186" s="1796"/>
      <c r="E186" s="1756"/>
      <c r="F186" s="1796"/>
      <c r="G186" s="1756"/>
      <c r="H186" s="1796"/>
    </row>
    <row r="187" spans="2:10" s="667" customFormat="1" ht="15.75">
      <c r="B187" s="1756" t="s">
        <v>1185</v>
      </c>
      <c r="C187" s="1757"/>
      <c r="D187" s="1796"/>
      <c r="E187" s="1756"/>
      <c r="F187" s="1796"/>
      <c r="G187" s="1756"/>
      <c r="H187" s="1796"/>
    </row>
    <row r="188" spans="2:10" s="667" customFormat="1" ht="13.9" customHeight="1">
      <c r="B188" s="739"/>
      <c r="C188" s="739"/>
      <c r="D188" s="739"/>
      <c r="E188" s="739"/>
      <c r="F188" s="739"/>
      <c r="G188" s="739"/>
      <c r="H188" s="739"/>
    </row>
    <row r="189" spans="2:10" s="667" customFormat="1" ht="18" customHeight="1">
      <c r="B189" s="740" t="s">
        <v>1186</v>
      </c>
      <c r="C189" s="739"/>
      <c r="D189" s="739"/>
      <c r="E189" s="739"/>
      <c r="F189" s="739"/>
      <c r="G189" s="739"/>
      <c r="H189" s="739"/>
    </row>
    <row r="190" spans="2:10" s="667" customFormat="1" ht="36.75" customHeight="1">
      <c r="B190" s="1792" t="s">
        <v>1187</v>
      </c>
      <c r="C190" s="1792"/>
      <c r="D190" s="1792"/>
      <c r="E190" s="1792"/>
      <c r="F190" s="1792"/>
      <c r="G190" s="1792"/>
      <c r="H190" s="1792"/>
      <c r="I190" s="741"/>
      <c r="J190" s="741"/>
    </row>
    <row r="191" spans="2:10" s="667" customFormat="1" ht="15.75" customHeight="1">
      <c r="B191" s="1792" t="s">
        <v>1188</v>
      </c>
      <c r="C191" s="1792"/>
      <c r="D191" s="1792"/>
      <c r="E191" s="1792"/>
      <c r="F191" s="1792"/>
      <c r="G191" s="1792"/>
      <c r="H191" s="1792"/>
      <c r="I191" s="741"/>
      <c r="J191" s="741"/>
    </row>
    <row r="192" spans="2:10" s="667" customFormat="1" ht="15" customHeight="1">
      <c r="B192" s="741"/>
      <c r="C192" s="741"/>
      <c r="D192" s="741"/>
      <c r="E192" s="742"/>
      <c r="F192" s="741"/>
      <c r="G192" s="741"/>
      <c r="H192" s="742" t="s">
        <v>741</v>
      </c>
    </row>
    <row r="193" spans="2:10" s="667" customFormat="1" ht="16.149999999999999" customHeight="1">
      <c r="B193" s="1793" t="s">
        <v>0</v>
      </c>
      <c r="C193" s="1793"/>
      <c r="D193" s="1793"/>
      <c r="E193" s="1794">
        <v>43555</v>
      </c>
      <c r="F193" s="1795"/>
      <c r="G193" s="1794">
        <v>43190</v>
      </c>
      <c r="H193" s="1795"/>
    </row>
    <row r="194" spans="2:10" s="667" customFormat="1" ht="16.149999999999999" customHeight="1">
      <c r="B194" s="1790" t="s">
        <v>1189</v>
      </c>
      <c r="C194" s="1790"/>
      <c r="D194" s="1790"/>
      <c r="E194" s="1790"/>
      <c r="F194" s="1790"/>
      <c r="G194" s="1790"/>
      <c r="H194" s="1790"/>
    </row>
    <row r="195" spans="2:10" s="667" customFormat="1" ht="16.149999999999999" customHeight="1">
      <c r="B195" s="1790" t="s">
        <v>1190</v>
      </c>
      <c r="C195" s="1790"/>
      <c r="D195" s="1790"/>
      <c r="E195" s="1790"/>
      <c r="F195" s="1790"/>
      <c r="G195" s="1790"/>
      <c r="H195" s="1790"/>
    </row>
    <row r="196" spans="2:10" s="667" customFormat="1" ht="16.149999999999999" customHeight="1">
      <c r="B196" s="1791" t="s">
        <v>1191</v>
      </c>
      <c r="C196" s="1791"/>
      <c r="D196" s="1791"/>
      <c r="E196" s="1790"/>
      <c r="F196" s="1790"/>
      <c r="G196" s="1790"/>
      <c r="H196" s="1790"/>
    </row>
    <row r="197" spans="2:10" s="667" customFormat="1" ht="16.149999999999999" customHeight="1">
      <c r="B197" s="743"/>
      <c r="C197" s="743"/>
      <c r="D197" s="743"/>
      <c r="E197" s="743"/>
      <c r="F197" s="741"/>
      <c r="G197" s="741"/>
      <c r="H197" s="741"/>
    </row>
    <row r="198" spans="2:10" s="667" customFormat="1" ht="15" customHeight="1">
      <c r="B198" s="740" t="s">
        <v>1192</v>
      </c>
      <c r="C198" s="739"/>
      <c r="D198" s="739"/>
      <c r="E198" s="739"/>
      <c r="F198" s="739"/>
      <c r="G198" s="739"/>
      <c r="H198" s="739"/>
    </row>
    <row r="199" spans="2:10" s="667" customFormat="1" ht="33" customHeight="1">
      <c r="B199" s="1788" t="s">
        <v>1193</v>
      </c>
      <c r="C199" s="1788"/>
      <c r="D199" s="1788"/>
      <c r="E199" s="1788"/>
      <c r="F199" s="1788"/>
      <c r="G199" s="1788"/>
      <c r="H199" s="1788"/>
      <c r="I199" s="739"/>
      <c r="J199" s="739"/>
    </row>
    <row r="200" spans="2:10" s="667" customFormat="1" ht="15.75">
      <c r="B200" s="1785" t="s">
        <v>0</v>
      </c>
      <c r="C200" s="1785"/>
      <c r="D200" s="1785"/>
      <c r="E200" s="1789" t="s">
        <v>1194</v>
      </c>
      <c r="F200" s="1789"/>
      <c r="G200" s="1789"/>
      <c r="H200" s="1789"/>
    </row>
    <row r="201" spans="2:10" s="667" customFormat="1" ht="15.75">
      <c r="B201" s="1785"/>
      <c r="C201" s="1785"/>
      <c r="D201" s="1785"/>
      <c r="E201" s="1787">
        <v>43555</v>
      </c>
      <c r="F201" s="1787"/>
      <c r="G201" s="1787">
        <v>43190</v>
      </c>
      <c r="H201" s="1787"/>
    </row>
    <row r="202" spans="2:10" s="667" customFormat="1" ht="16.149999999999999" customHeight="1">
      <c r="B202" s="1781" t="s">
        <v>1195</v>
      </c>
      <c r="C202" s="1781"/>
      <c r="D202" s="1781"/>
      <c r="E202" s="1782"/>
      <c r="F202" s="1782"/>
      <c r="G202" s="1781"/>
      <c r="H202" s="1781"/>
    </row>
    <row r="203" spans="2:10" s="667" customFormat="1" ht="16.149999999999999" customHeight="1">
      <c r="B203" s="1781" t="s">
        <v>1196</v>
      </c>
      <c r="C203" s="1781"/>
      <c r="D203" s="1781"/>
      <c r="E203" s="1782"/>
      <c r="F203" s="1782"/>
      <c r="G203" s="1781"/>
      <c r="H203" s="1781"/>
    </row>
    <row r="204" spans="2:10" s="667" customFormat="1" ht="15.75">
      <c r="B204" s="744"/>
      <c r="C204" s="745"/>
      <c r="D204" s="745"/>
      <c r="E204" s="744"/>
      <c r="F204" s="739"/>
      <c r="G204" s="739"/>
      <c r="H204" s="739"/>
    </row>
    <row r="205" spans="2:10" s="667" customFormat="1" ht="16.149999999999999" customHeight="1">
      <c r="B205" s="740" t="s">
        <v>1197</v>
      </c>
      <c r="C205" s="745"/>
      <c r="D205" s="745"/>
      <c r="E205" s="744"/>
      <c r="F205" s="739"/>
      <c r="G205" s="739"/>
      <c r="H205" s="739"/>
    </row>
    <row r="206" spans="2:10" s="667" customFormat="1" ht="33" customHeight="1">
      <c r="B206" s="1783" t="s">
        <v>1198</v>
      </c>
      <c r="C206" s="1783"/>
      <c r="D206" s="1783"/>
      <c r="E206" s="1783"/>
      <c r="F206" s="1783"/>
      <c r="G206" s="1783"/>
      <c r="H206" s="1783"/>
      <c r="I206" s="744"/>
      <c r="J206" s="744"/>
    </row>
    <row r="207" spans="2:10" s="667" customFormat="1" ht="15.75">
      <c r="B207" s="744"/>
      <c r="C207" s="745"/>
      <c r="D207" s="745"/>
      <c r="E207" s="744"/>
      <c r="F207" s="739"/>
      <c r="G207" s="739"/>
      <c r="H207" s="739"/>
    </row>
    <row r="208" spans="2:10" s="667" customFormat="1" ht="16.149999999999999" customHeight="1">
      <c r="B208" s="746" t="s">
        <v>1192</v>
      </c>
      <c r="C208" s="745"/>
      <c r="D208" s="745"/>
      <c r="E208" s="744"/>
      <c r="F208" s="739"/>
      <c r="G208" s="739"/>
      <c r="H208" s="739"/>
    </row>
    <row r="209" spans="1:10" s="667" customFormat="1" ht="15.75" customHeight="1">
      <c r="B209" s="1784" t="s">
        <v>1199</v>
      </c>
      <c r="C209" s="1784"/>
      <c r="D209" s="1784"/>
      <c r="E209" s="1784"/>
      <c r="F209" s="1784"/>
      <c r="G209" s="1784"/>
      <c r="H209" s="1784"/>
    </row>
    <row r="210" spans="1:10" s="667" customFormat="1" ht="16.149999999999999" customHeight="1">
      <c r="B210" s="1785" t="s">
        <v>0</v>
      </c>
      <c r="C210" s="1785"/>
      <c r="D210" s="1785"/>
      <c r="E210" s="1786" t="s">
        <v>1194</v>
      </c>
      <c r="F210" s="1786"/>
      <c r="G210" s="1786"/>
      <c r="H210" s="1786"/>
    </row>
    <row r="211" spans="1:10" s="667" customFormat="1" ht="16.149999999999999" customHeight="1">
      <c r="B211" s="1785"/>
      <c r="C211" s="1785"/>
      <c r="D211" s="1785"/>
      <c r="E211" s="1787">
        <v>43555</v>
      </c>
      <c r="F211" s="1787"/>
      <c r="G211" s="1787">
        <v>43190</v>
      </c>
      <c r="H211" s="1787"/>
    </row>
    <row r="212" spans="1:10" s="667" customFormat="1" ht="16.149999999999999" customHeight="1">
      <c r="B212" s="1781" t="s">
        <v>1195</v>
      </c>
      <c r="C212" s="1781"/>
      <c r="D212" s="1781"/>
      <c r="E212" s="1782"/>
      <c r="F212" s="1782"/>
      <c r="G212" s="1781"/>
      <c r="H212" s="1781"/>
    </row>
    <row r="213" spans="1:10" s="667" customFormat="1" ht="16.149999999999999" customHeight="1">
      <c r="B213" s="1781" t="s">
        <v>1196</v>
      </c>
      <c r="C213" s="1781"/>
      <c r="D213" s="1781"/>
      <c r="E213" s="1782"/>
      <c r="F213" s="1782"/>
      <c r="G213" s="1781"/>
      <c r="H213" s="1781"/>
    </row>
    <row r="214" spans="1:10" s="667" customFormat="1" ht="15.75"/>
    <row r="215" spans="1:10" s="667" customFormat="1" ht="15.75">
      <c r="A215" s="695" t="s">
        <v>1200</v>
      </c>
      <c r="B215" s="665" t="s">
        <v>1201</v>
      </c>
    </row>
    <row r="216" spans="1:10" s="667" customFormat="1" ht="49.5" customHeight="1">
      <c r="B216" s="1774" t="s">
        <v>1202</v>
      </c>
      <c r="C216" s="1774"/>
      <c r="D216" s="1774"/>
      <c r="E216" s="1774"/>
      <c r="F216" s="1774"/>
      <c r="G216" s="1774"/>
      <c r="H216" s="1774"/>
      <c r="I216" s="739"/>
      <c r="J216" s="739"/>
    </row>
    <row r="217" spans="1:10" s="667" customFormat="1" ht="15.75">
      <c r="B217" s="747"/>
    </row>
    <row r="218" spans="1:10" s="667" customFormat="1" ht="15.75">
      <c r="B218" s="665" t="s">
        <v>1203</v>
      </c>
      <c r="C218" s="741"/>
      <c r="D218" s="741"/>
      <c r="H218" s="742" t="s">
        <v>741</v>
      </c>
    </row>
    <row r="219" spans="1:10" s="667" customFormat="1" ht="15.75">
      <c r="B219" s="1777" t="s">
        <v>0</v>
      </c>
      <c r="C219" s="1778"/>
      <c r="D219" s="1779"/>
      <c r="E219" s="1780">
        <v>43555</v>
      </c>
      <c r="F219" s="1780"/>
      <c r="G219" s="1780">
        <v>43190</v>
      </c>
      <c r="H219" s="1780"/>
    </row>
    <row r="220" spans="1:10" s="667" customFormat="1" ht="15.75">
      <c r="B220" s="1772" t="s">
        <v>75</v>
      </c>
      <c r="C220" s="1772"/>
      <c r="D220" s="1772"/>
      <c r="E220" s="1773">
        <v>0</v>
      </c>
      <c r="F220" s="1773"/>
      <c r="G220" s="1773">
        <v>0</v>
      </c>
      <c r="H220" s="1773"/>
    </row>
    <row r="221" spans="1:10" s="667" customFormat="1" ht="15.75">
      <c r="B221" s="1772" t="s">
        <v>1204</v>
      </c>
      <c r="C221" s="1772"/>
      <c r="D221" s="1772"/>
      <c r="E221" s="1773">
        <v>0</v>
      </c>
      <c r="F221" s="1773"/>
      <c r="G221" s="1773">
        <v>0</v>
      </c>
      <c r="H221" s="1773"/>
    </row>
    <row r="222" spans="1:10" s="667" customFormat="1" ht="15.75">
      <c r="B222" s="665"/>
    </row>
    <row r="223" spans="1:10" s="667" customFormat="1" ht="84" customHeight="1">
      <c r="B223" s="1774" t="s">
        <v>1205</v>
      </c>
      <c r="C223" s="1774"/>
      <c r="D223" s="1774"/>
      <c r="E223" s="1774"/>
      <c r="F223" s="1774"/>
      <c r="G223" s="1774"/>
      <c r="H223" s="1774"/>
      <c r="I223" s="739"/>
      <c r="J223" s="739"/>
    </row>
    <row r="224" spans="1:10" s="667" customFormat="1" ht="15.75"/>
    <row r="225" spans="1:11" s="667" customFormat="1" ht="15.75">
      <c r="B225" s="665" t="s">
        <v>1206</v>
      </c>
    </row>
    <row r="226" spans="1:11" s="667" customFormat="1" ht="15.75">
      <c r="B226" s="1775" t="s">
        <v>1207</v>
      </c>
      <c r="C226" s="1775"/>
      <c r="D226" s="1775"/>
      <c r="E226" s="1775"/>
      <c r="F226" s="1775"/>
      <c r="G226" s="1775"/>
      <c r="H226" s="1775"/>
    </row>
    <row r="227" spans="1:11" s="667" customFormat="1" ht="15.75">
      <c r="B227" s="1776"/>
      <c r="C227" s="1776"/>
      <c r="D227" s="1776"/>
      <c r="E227" s="1776"/>
      <c r="F227" s="1776"/>
      <c r="H227" s="681" t="s">
        <v>741</v>
      </c>
    </row>
    <row r="228" spans="1:11" s="667" customFormat="1" ht="15.75">
      <c r="B228" s="1770" t="s">
        <v>0</v>
      </c>
      <c r="C228" s="1770"/>
      <c r="D228" s="1770"/>
      <c r="E228" s="1771">
        <v>43555</v>
      </c>
      <c r="F228" s="1771"/>
      <c r="G228" s="1771">
        <v>43190</v>
      </c>
      <c r="H228" s="1771"/>
    </row>
    <row r="229" spans="1:11" s="667" customFormat="1" ht="15.75">
      <c r="B229" s="1770"/>
      <c r="C229" s="1770"/>
      <c r="D229" s="1770"/>
      <c r="E229" s="748" t="s">
        <v>1208</v>
      </c>
      <c r="F229" s="748" t="s">
        <v>1209</v>
      </c>
      <c r="G229" s="748" t="s">
        <v>1208</v>
      </c>
      <c r="H229" s="748" t="s">
        <v>1209</v>
      </c>
    </row>
    <row r="230" spans="1:11" s="667" customFormat="1" ht="15.75">
      <c r="B230" s="1766" t="s">
        <v>1210</v>
      </c>
      <c r="C230" s="1766"/>
      <c r="D230" s="1766"/>
      <c r="E230" s="1841" t="s">
        <v>1522</v>
      </c>
      <c r="F230" s="1841" t="s">
        <v>1522</v>
      </c>
      <c r="G230" s="1841" t="s">
        <v>1522</v>
      </c>
      <c r="H230" s="1841" t="s">
        <v>1522</v>
      </c>
    </row>
    <row r="231" spans="1:11" s="667" customFormat="1" ht="15.75">
      <c r="B231" s="1766" t="s">
        <v>1211</v>
      </c>
      <c r="C231" s="1766"/>
      <c r="D231" s="1766"/>
      <c r="E231" s="1842"/>
      <c r="F231" s="1842"/>
      <c r="G231" s="1842"/>
      <c r="H231" s="1842"/>
    </row>
    <row r="232" spans="1:11" s="667" customFormat="1" ht="15.75">
      <c r="B232" s="1766" t="s">
        <v>1212</v>
      </c>
      <c r="C232" s="1766"/>
      <c r="D232" s="1766"/>
      <c r="E232" s="1842"/>
      <c r="F232" s="1842"/>
      <c r="G232" s="1842"/>
      <c r="H232" s="1842"/>
    </row>
    <row r="233" spans="1:11" s="667" customFormat="1" ht="15.75">
      <c r="B233" s="1766" t="s">
        <v>1213</v>
      </c>
      <c r="C233" s="1766"/>
      <c r="D233" s="1766"/>
      <c r="E233" s="1842"/>
      <c r="F233" s="1842"/>
      <c r="G233" s="1842"/>
      <c r="H233" s="1842"/>
    </row>
    <row r="234" spans="1:11" s="667" customFormat="1" ht="15.75">
      <c r="B234" s="1766" t="s">
        <v>1214</v>
      </c>
      <c r="C234" s="1766"/>
      <c r="D234" s="1766"/>
      <c r="E234" s="1842"/>
      <c r="F234" s="1842"/>
      <c r="G234" s="1842"/>
      <c r="H234" s="1842"/>
    </row>
    <row r="235" spans="1:11" s="667" customFormat="1" ht="15.75">
      <c r="B235" s="1767" t="s">
        <v>17</v>
      </c>
      <c r="C235" s="1767"/>
      <c r="D235" s="1767"/>
      <c r="E235" s="1843"/>
      <c r="F235" s="1843"/>
      <c r="G235" s="1843"/>
      <c r="H235" s="1843"/>
    </row>
    <row r="236" spans="1:11" s="667" customFormat="1" ht="50.25" customHeight="1">
      <c r="A236" s="749"/>
      <c r="B236" s="1768" t="s">
        <v>1215</v>
      </c>
      <c r="C236" s="1768"/>
      <c r="D236" s="1768"/>
      <c r="E236" s="1768"/>
      <c r="F236" s="1768"/>
      <c r="G236" s="1768"/>
      <c r="H236" s="1768"/>
      <c r="I236" s="735"/>
      <c r="J236" s="735"/>
    </row>
    <row r="237" spans="1:11" s="667" customFormat="1" ht="15.75"/>
    <row r="238" spans="1:11" s="667" customFormat="1" ht="15.75">
      <c r="B238" s="665" t="s">
        <v>84</v>
      </c>
    </row>
    <row r="239" spans="1:11" s="667" customFormat="1" ht="112.5" customHeight="1">
      <c r="B239" s="1769" t="s">
        <v>1216</v>
      </c>
      <c r="C239" s="1769"/>
      <c r="D239" s="1769"/>
      <c r="E239" s="1769"/>
      <c r="F239" s="1769"/>
      <c r="G239" s="1769"/>
      <c r="H239" s="1769"/>
      <c r="I239" s="750"/>
      <c r="J239" s="750"/>
      <c r="K239" s="667">
        <f>709108104-950349171</f>
        <v>-241241067</v>
      </c>
    </row>
    <row r="240" spans="1:11" s="667" customFormat="1" ht="15.75"/>
    <row r="241" spans="1:10" s="667" customFormat="1" ht="15.75">
      <c r="A241" s="695" t="s">
        <v>1217</v>
      </c>
      <c r="B241" s="665" t="s">
        <v>1218</v>
      </c>
    </row>
    <row r="242" spans="1:10" s="667" customFormat="1" ht="31.5" customHeight="1">
      <c r="B242" s="1762" t="s">
        <v>1219</v>
      </c>
      <c r="C242" s="1762"/>
      <c r="D242" s="1762"/>
      <c r="E242" s="1762"/>
      <c r="F242" s="1762"/>
      <c r="G242" s="1762"/>
      <c r="H242" s="1762"/>
      <c r="I242" s="707"/>
      <c r="J242" s="707"/>
    </row>
    <row r="243" spans="1:10" s="667" customFormat="1" ht="32.25" customHeight="1">
      <c r="B243" s="1762" t="s">
        <v>1220</v>
      </c>
      <c r="C243" s="1762"/>
      <c r="D243" s="1762"/>
      <c r="E243" s="1762"/>
      <c r="F243" s="1762"/>
      <c r="G243" s="1762"/>
      <c r="H243" s="1762"/>
      <c r="I243" s="707"/>
      <c r="J243" s="707"/>
    </row>
    <row r="244" spans="1:10" s="667" customFormat="1" ht="48" customHeight="1">
      <c r="B244" s="1763" t="s">
        <v>1221</v>
      </c>
      <c r="C244" s="1763"/>
      <c r="D244" s="1763"/>
      <c r="E244" s="1763"/>
      <c r="F244" s="1763"/>
      <c r="G244" s="1763"/>
      <c r="H244" s="1763"/>
      <c r="I244" s="707"/>
      <c r="J244" s="707"/>
    </row>
    <row r="245" spans="1:10" s="667" customFormat="1" ht="18.2" customHeight="1">
      <c r="B245" s="1764" t="s">
        <v>1222</v>
      </c>
      <c r="C245" s="1764"/>
      <c r="D245" s="1764"/>
      <c r="E245" s="1764"/>
      <c r="F245" s="1764"/>
      <c r="G245" s="1764"/>
      <c r="H245" s="1764"/>
      <c r="I245" s="751"/>
      <c r="J245" s="751"/>
    </row>
    <row r="246" spans="1:10" s="667" customFormat="1" ht="48.75" customHeight="1">
      <c r="B246" s="1762" t="s">
        <v>1223</v>
      </c>
      <c r="C246" s="1762"/>
      <c r="D246" s="1762"/>
      <c r="E246" s="1762"/>
      <c r="F246" s="1762"/>
      <c r="G246" s="1762"/>
      <c r="H246" s="1762"/>
      <c r="I246" s="707"/>
      <c r="J246" s="707"/>
    </row>
    <row r="247" spans="1:10" s="667" customFormat="1" ht="15.75">
      <c r="B247" s="665" t="s">
        <v>1086</v>
      </c>
      <c r="C247" s="665"/>
      <c r="D247" s="665"/>
      <c r="E247" s="665"/>
      <c r="F247" s="1765" t="s">
        <v>741</v>
      </c>
      <c r="G247" s="1765"/>
      <c r="H247" s="1765"/>
      <c r="I247" s="665"/>
    </row>
    <row r="248" spans="1:10" s="667" customFormat="1" ht="31.5">
      <c r="B248" s="672" t="s">
        <v>0</v>
      </c>
      <c r="C248" s="672" t="s">
        <v>1224</v>
      </c>
      <c r="D248" s="672" t="s">
        <v>1225</v>
      </c>
      <c r="E248" s="672" t="s">
        <v>1226</v>
      </c>
      <c r="F248" s="672" t="s">
        <v>1227</v>
      </c>
      <c r="G248" s="672" t="s">
        <v>1228</v>
      </c>
      <c r="H248" s="672" t="s">
        <v>17</v>
      </c>
      <c r="I248" s="665"/>
    </row>
    <row r="249" spans="1:10" s="667" customFormat="1" ht="15.75">
      <c r="B249" s="699" t="s">
        <v>1046</v>
      </c>
      <c r="C249" s="699"/>
      <c r="D249" s="699"/>
      <c r="E249" s="898">
        <v>0</v>
      </c>
      <c r="F249" s="699"/>
      <c r="G249" s="699"/>
      <c r="H249" s="897">
        <f>SUM(C249:G249)</f>
        <v>0</v>
      </c>
    </row>
    <row r="250" spans="1:10" s="667" customFormat="1" ht="15.75">
      <c r="B250" s="699" t="s">
        <v>1229</v>
      </c>
      <c r="C250" s="699"/>
      <c r="D250" s="699"/>
      <c r="E250" s="898">
        <v>0</v>
      </c>
      <c r="F250" s="699"/>
      <c r="G250" s="699"/>
      <c r="H250" s="897">
        <f t="shared" ref="H250:H252" si="22">SUM(C250:G250)</f>
        <v>0</v>
      </c>
    </row>
    <row r="251" spans="1:10" s="667" customFormat="1" ht="15.75">
      <c r="B251" s="699" t="s">
        <v>1230</v>
      </c>
      <c r="C251" s="699"/>
      <c r="D251" s="699"/>
      <c r="E251" s="898">
        <v>0</v>
      </c>
      <c r="F251" s="699"/>
      <c r="G251" s="699"/>
      <c r="H251" s="897">
        <f t="shared" si="22"/>
        <v>0</v>
      </c>
    </row>
    <row r="252" spans="1:10" s="667" customFormat="1" ht="15.75">
      <c r="B252" s="699" t="s">
        <v>89</v>
      </c>
      <c r="C252" s="699"/>
      <c r="D252" s="699"/>
      <c r="E252" s="898">
        <f>BSheet!C46</f>
        <v>0</v>
      </c>
      <c r="F252" s="699"/>
      <c r="G252" s="699"/>
      <c r="H252" s="897">
        <f t="shared" si="22"/>
        <v>0</v>
      </c>
    </row>
    <row r="253" spans="1:10" s="667" customFormat="1" ht="15.75">
      <c r="B253" s="674" t="s">
        <v>17</v>
      </c>
      <c r="C253" s="899">
        <f t="shared" ref="C253:D253" si="23">SUM(C249:C252)</f>
        <v>0</v>
      </c>
      <c r="D253" s="899">
        <f t="shared" si="23"/>
        <v>0</v>
      </c>
      <c r="E253" s="899">
        <f>SUM(E249:E252)</f>
        <v>0</v>
      </c>
      <c r="F253" s="899">
        <f t="shared" ref="F253:H253" si="24">SUM(F249:F252)</f>
        <v>0</v>
      </c>
      <c r="G253" s="899">
        <f t="shared" si="24"/>
        <v>0</v>
      </c>
      <c r="H253" s="899">
        <f t="shared" si="24"/>
        <v>0</v>
      </c>
    </row>
    <row r="254" spans="1:10" s="667" customFormat="1" ht="15.75"/>
    <row r="255" spans="1:10" s="667" customFormat="1" ht="15.75">
      <c r="B255" s="665" t="s">
        <v>1104</v>
      </c>
      <c r="C255" s="665"/>
      <c r="D255" s="665"/>
      <c r="E255" s="665"/>
      <c r="F255" s="1765" t="s">
        <v>741</v>
      </c>
      <c r="G255" s="1765"/>
      <c r="H255" s="1765"/>
      <c r="I255" s="665"/>
    </row>
    <row r="256" spans="1:10" s="667" customFormat="1" ht="31.5">
      <c r="B256" s="672" t="s">
        <v>0</v>
      </c>
      <c r="C256" s="672" t="s">
        <v>1224</v>
      </c>
      <c r="D256" s="672" t="s">
        <v>1225</v>
      </c>
      <c r="E256" s="672" t="s">
        <v>1226</v>
      </c>
      <c r="F256" s="672" t="s">
        <v>1227</v>
      </c>
      <c r="G256" s="672" t="s">
        <v>1228</v>
      </c>
      <c r="H256" s="672" t="s">
        <v>17</v>
      </c>
      <c r="I256" s="665"/>
    </row>
    <row r="257" spans="2:8" s="667" customFormat="1" ht="15.75">
      <c r="B257" s="699" t="s">
        <v>1046</v>
      </c>
      <c r="C257" s="699"/>
      <c r="D257" s="699"/>
      <c r="E257" s="699"/>
      <c r="F257" s="699"/>
      <c r="G257" s="699"/>
      <c r="H257" s="897">
        <f>SUM(C257:G257)</f>
        <v>0</v>
      </c>
    </row>
    <row r="258" spans="2:8" s="667" customFormat="1" ht="15.75">
      <c r="B258" s="699" t="s">
        <v>1229</v>
      </c>
      <c r="C258" s="699"/>
      <c r="D258" s="699"/>
      <c r="E258" s="699"/>
      <c r="F258" s="699"/>
      <c r="G258" s="699"/>
      <c r="H258" s="898">
        <f t="shared" ref="H258:H260" si="25">SUM(C258:G258)</f>
        <v>0</v>
      </c>
    </row>
    <row r="259" spans="2:8" s="667" customFormat="1" ht="15.75">
      <c r="B259" s="699" t="s">
        <v>1230</v>
      </c>
      <c r="C259" s="699"/>
      <c r="D259" s="699"/>
      <c r="E259" s="699"/>
      <c r="F259" s="699"/>
      <c r="G259" s="699"/>
      <c r="H259" s="898">
        <f t="shared" si="25"/>
        <v>0</v>
      </c>
    </row>
    <row r="260" spans="2:8" s="667" customFormat="1" ht="15.75">
      <c r="B260" s="699" t="s">
        <v>89</v>
      </c>
      <c r="C260" s="898">
        <f>'BS Notes'!D578</f>
        <v>0</v>
      </c>
      <c r="D260" s="898">
        <f>'BS Notes'!D587</f>
        <v>0</v>
      </c>
      <c r="E260" s="699"/>
      <c r="F260" s="699"/>
      <c r="G260" s="699"/>
      <c r="H260" s="898">
        <f t="shared" si="25"/>
        <v>0</v>
      </c>
    </row>
    <row r="261" spans="2:8" s="667" customFormat="1" ht="15.75">
      <c r="B261" s="699" t="s">
        <v>17</v>
      </c>
      <c r="C261" s="899">
        <f t="shared" ref="C261:H261" si="26">SUM(C257:C260)</f>
        <v>0</v>
      </c>
      <c r="D261" s="899">
        <f t="shared" si="26"/>
        <v>0</v>
      </c>
      <c r="E261" s="899">
        <f t="shared" si="26"/>
        <v>0</v>
      </c>
      <c r="F261" s="899">
        <f t="shared" si="26"/>
        <v>0</v>
      </c>
      <c r="G261" s="899">
        <f t="shared" si="26"/>
        <v>0</v>
      </c>
      <c r="H261" s="899">
        <f t="shared" si="26"/>
        <v>0</v>
      </c>
    </row>
    <row r="262" spans="2:8" s="667" customFormat="1" ht="15.75">
      <c r="B262" s="689"/>
      <c r="C262" s="689"/>
      <c r="D262" s="689"/>
      <c r="E262" s="689"/>
      <c r="F262" s="689"/>
      <c r="G262" s="689"/>
      <c r="H262" s="689"/>
    </row>
  </sheetData>
  <mergeCells count="182">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B37:C37"/>
    <mergeCell ref="B38:C38"/>
    <mergeCell ref="B39:C39"/>
    <mergeCell ref="B40:C40"/>
    <mergeCell ref="B41:C41"/>
    <mergeCell ref="B125:D125"/>
    <mergeCell ref="B126:D126"/>
    <mergeCell ref="B127:D127"/>
    <mergeCell ref="B128:D128"/>
    <mergeCell ref="B129:D129"/>
    <mergeCell ref="B130:D130"/>
    <mergeCell ref="F73:H73"/>
    <mergeCell ref="F96:H96"/>
    <mergeCell ref="F109:H109"/>
    <mergeCell ref="B123:D124"/>
    <mergeCell ref="E123:F123"/>
    <mergeCell ref="G123:H123"/>
    <mergeCell ref="C140:E140"/>
    <mergeCell ref="F140:G140"/>
    <mergeCell ref="C141:E141"/>
    <mergeCell ref="F141:G141"/>
    <mergeCell ref="C142:E142"/>
    <mergeCell ref="F142:G142"/>
    <mergeCell ref="B131:D131"/>
    <mergeCell ref="B132:D132"/>
    <mergeCell ref="B133:D133"/>
    <mergeCell ref="B137:H137"/>
    <mergeCell ref="C139:E139"/>
    <mergeCell ref="F139:G139"/>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203:D203"/>
    <mergeCell ref="E203:F203"/>
    <mergeCell ref="G203:H203"/>
    <mergeCell ref="B206:H206"/>
    <mergeCell ref="B209:H209"/>
    <mergeCell ref="B210:D211"/>
    <mergeCell ref="E210:H210"/>
    <mergeCell ref="E211:F211"/>
    <mergeCell ref="G211:H211"/>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43:H243"/>
    <mergeCell ref="B244:H244"/>
    <mergeCell ref="B245:H245"/>
    <mergeCell ref="B246:H246"/>
    <mergeCell ref="F247:H247"/>
    <mergeCell ref="F255:H255"/>
    <mergeCell ref="B233:D233"/>
    <mergeCell ref="B234:D234"/>
    <mergeCell ref="B235:D235"/>
    <mergeCell ref="B236:H236"/>
    <mergeCell ref="B239:H239"/>
    <mergeCell ref="B242:H242"/>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665" t="str">
        <f>[66]Scrap!A1</f>
        <v>STC of India Limited</v>
      </c>
    </row>
    <row r="2" spans="1:11" ht="15.75">
      <c r="A2" s="665" t="str">
        <f>[66]Scrap!A2</f>
        <v xml:space="preserve">Branch/Division :  </v>
      </c>
    </row>
    <row r="3" spans="1:11" ht="15.75">
      <c r="A3" s="665" t="str">
        <f>[66]Scrap!A3</f>
        <v>Notes to Accounts for the year ended March 31, 2019</v>
      </c>
    </row>
    <row r="4" spans="1:11" ht="9" customHeight="1">
      <c r="A4" s="665"/>
    </row>
    <row r="5" spans="1:11" s="667" customFormat="1" ht="30.75" customHeight="1">
      <c r="A5" s="752">
        <f>'Disclosure 41'!A5+1</f>
        <v>42</v>
      </c>
      <c r="B5" s="1875" t="s">
        <v>1231</v>
      </c>
      <c r="C5" s="1875"/>
      <c r="D5" s="1875"/>
      <c r="E5" s="1875"/>
      <c r="F5" s="1875"/>
      <c r="G5" s="1875"/>
      <c r="H5" s="1875"/>
      <c r="I5" s="753"/>
      <c r="J5" s="753"/>
      <c r="K5" s="753"/>
    </row>
    <row r="6" spans="1:11" s="667" customFormat="1" ht="15.75">
      <c r="B6" s="1845" t="s">
        <v>1232</v>
      </c>
      <c r="C6" s="1845"/>
      <c r="D6" s="1845"/>
      <c r="E6" s="1845"/>
      <c r="F6" s="1845"/>
      <c r="G6" s="1845"/>
      <c r="H6" s="1845"/>
      <c r="I6" s="707"/>
      <c r="J6" s="707"/>
      <c r="K6" s="747"/>
    </row>
    <row r="7" spans="1:11" s="667" customFormat="1" ht="15.75"/>
    <row r="8" spans="1:11" s="667" customFormat="1" ht="15.75">
      <c r="A8" s="695">
        <f>A5+1</f>
        <v>43</v>
      </c>
      <c r="B8" s="1846" t="s">
        <v>1233</v>
      </c>
      <c r="C8" s="1846"/>
      <c r="D8" s="1846"/>
      <c r="E8" s="1846"/>
      <c r="F8" s="1846"/>
      <c r="G8" s="1846"/>
      <c r="H8" s="1846"/>
      <c r="I8" s="665"/>
      <c r="J8" s="665"/>
      <c r="K8" s="665"/>
    </row>
    <row r="9" spans="1:11" s="667" customFormat="1" ht="30" customHeight="1">
      <c r="B9" s="1845" t="s">
        <v>1234</v>
      </c>
      <c r="C9" s="1845"/>
      <c r="D9" s="1845"/>
      <c r="E9" s="1845"/>
      <c r="F9" s="1845"/>
      <c r="G9" s="1845"/>
      <c r="H9" s="1845"/>
      <c r="I9" s="707"/>
      <c r="J9" s="707"/>
      <c r="K9" s="707"/>
    </row>
    <row r="10" spans="1:11" s="667" customFormat="1" ht="15.75">
      <c r="A10" s="749"/>
      <c r="B10" s="1876"/>
      <c r="C10" s="1876"/>
      <c r="D10" s="1876"/>
      <c r="E10" s="1876"/>
      <c r="F10" s="1876"/>
      <c r="G10" s="1876"/>
      <c r="H10" s="1876"/>
    </row>
    <row r="11" spans="1:11" s="667" customFormat="1" ht="15.75">
      <c r="A11" s="695">
        <f>A8+1</f>
        <v>44</v>
      </c>
      <c r="B11" s="1846" t="s">
        <v>1235</v>
      </c>
      <c r="C11" s="1846"/>
      <c r="D11" s="1846"/>
      <c r="E11" s="1846"/>
      <c r="F11" s="1846"/>
      <c r="G11" s="1846"/>
      <c r="H11" s="1846"/>
      <c r="I11" s="665"/>
      <c r="J11" s="665"/>
      <c r="K11" s="665"/>
    </row>
    <row r="12" spans="1:11" s="667" customFormat="1" ht="15.75">
      <c r="B12" s="1775" t="s">
        <v>1236</v>
      </c>
      <c r="C12" s="1775"/>
      <c r="D12" s="1775"/>
      <c r="E12" s="1775"/>
      <c r="F12" s="1775"/>
      <c r="G12" s="1775"/>
      <c r="H12" s="1775"/>
    </row>
    <row r="13" spans="1:11" s="667" customFormat="1" ht="15.75">
      <c r="B13" s="1775"/>
      <c r="C13" s="1775"/>
      <c r="D13" s="1775"/>
      <c r="E13" s="1775"/>
      <c r="F13" s="1775"/>
      <c r="G13" s="1775"/>
      <c r="H13" s="1775"/>
    </row>
    <row r="14" spans="1:11" s="667" customFormat="1" ht="15.75">
      <c r="A14" s="695">
        <f>A11+1</f>
        <v>45</v>
      </c>
      <c r="B14" s="1877" t="s">
        <v>1237</v>
      </c>
      <c r="C14" s="1877"/>
      <c r="D14" s="1877"/>
      <c r="E14" s="1877"/>
      <c r="F14" s="1877"/>
      <c r="G14" s="1877"/>
      <c r="H14" s="1877"/>
    </row>
    <row r="15" spans="1:11" s="667" customFormat="1" ht="15.75" customHeight="1">
      <c r="A15" s="1863" t="s">
        <v>1238</v>
      </c>
      <c r="B15" s="1863"/>
      <c r="C15" s="1863"/>
      <c r="D15" s="1863"/>
      <c r="E15" s="1863"/>
      <c r="F15" s="1863"/>
      <c r="G15" s="1863"/>
      <c r="H15" s="1863"/>
    </row>
    <row r="16" spans="1:11" s="667" customFormat="1" ht="15.75">
      <c r="A16" s="747" t="s">
        <v>1239</v>
      </c>
      <c r="B16" s="1803" t="s">
        <v>311</v>
      </c>
      <c r="C16" s="1803"/>
      <c r="D16" s="1803"/>
      <c r="E16" s="1803"/>
      <c r="F16" s="1803"/>
      <c r="G16" s="1803"/>
      <c r="H16" s="1803"/>
    </row>
    <row r="17" spans="1:32" s="667" customFormat="1" ht="15.75">
      <c r="A17" s="747" t="s">
        <v>1240</v>
      </c>
      <c r="B17" s="1803" t="s">
        <v>1241</v>
      </c>
      <c r="C17" s="1803"/>
      <c r="D17" s="1803"/>
      <c r="E17" s="1803"/>
      <c r="F17" s="1803"/>
      <c r="G17" s="1803"/>
      <c r="H17" s="1803"/>
    </row>
    <row r="18" spans="1:32" s="667" customFormat="1" ht="15.75">
      <c r="A18" s="747" t="s">
        <v>1242</v>
      </c>
      <c r="B18" s="1775" t="s">
        <v>313</v>
      </c>
      <c r="C18" s="1775"/>
      <c r="D18" s="1775"/>
      <c r="E18" s="1775"/>
      <c r="F18" s="1775"/>
      <c r="G18" s="1775"/>
      <c r="H18" s="1775"/>
    </row>
    <row r="19" spans="1:32" s="667" customFormat="1" ht="9.75" customHeight="1">
      <c r="A19" s="1846"/>
      <c r="B19" s="1846"/>
      <c r="C19" s="1846"/>
      <c r="D19" s="1846"/>
      <c r="E19" s="1846"/>
      <c r="F19" s="1846"/>
      <c r="G19" s="1846"/>
      <c r="H19" s="1846"/>
    </row>
    <row r="20" spans="1:32" s="667" customFormat="1" ht="15.75" customHeight="1">
      <c r="A20" s="1863" t="s">
        <v>1243</v>
      </c>
      <c r="B20" s="1863"/>
      <c r="C20" s="1863"/>
      <c r="D20" s="1863"/>
      <c r="E20" s="1863"/>
      <c r="F20" s="1863"/>
      <c r="G20" s="1863"/>
      <c r="H20" s="1863"/>
    </row>
    <row r="21" spans="1:32" s="667" customFormat="1" ht="69.75" customHeight="1">
      <c r="A21" s="1763" t="s">
        <v>1244</v>
      </c>
      <c r="B21" s="1763"/>
      <c r="C21" s="1763"/>
      <c r="D21" s="1763"/>
      <c r="E21" s="1763"/>
      <c r="F21" s="1763"/>
      <c r="G21" s="1763"/>
      <c r="H21" s="1763"/>
      <c r="I21" s="707"/>
      <c r="J21" s="707"/>
    </row>
    <row r="22" spans="1:32" s="667" customFormat="1" ht="12" customHeight="1">
      <c r="A22" s="1845"/>
      <c r="B22" s="1845"/>
      <c r="C22" s="1845"/>
      <c r="D22" s="1845"/>
      <c r="E22" s="1845"/>
      <c r="F22" s="1845"/>
      <c r="G22" s="1845"/>
      <c r="H22" s="1845"/>
      <c r="I22" s="707"/>
      <c r="J22" s="707"/>
    </row>
    <row r="23" spans="1:32" s="667" customFormat="1" ht="15.75" customHeight="1">
      <c r="A23" s="1863" t="s">
        <v>1245</v>
      </c>
      <c r="B23" s="1863"/>
      <c r="C23" s="1863"/>
      <c r="D23" s="1863"/>
      <c r="E23" s="1863"/>
      <c r="F23" s="1863"/>
      <c r="G23" s="1863"/>
      <c r="H23" s="1863"/>
      <c r="I23" s="707"/>
      <c r="J23" s="707"/>
    </row>
    <row r="24" spans="1:32" s="667" customFormat="1" ht="31.5" customHeight="1">
      <c r="A24" s="1845" t="s">
        <v>1246</v>
      </c>
      <c r="B24" s="1845"/>
      <c r="C24" s="1845"/>
      <c r="D24" s="1845"/>
      <c r="E24" s="1845"/>
      <c r="F24" s="1845"/>
      <c r="G24" s="1845"/>
      <c r="H24" s="1845"/>
      <c r="I24" s="707"/>
      <c r="J24" s="707"/>
    </row>
    <row r="25" spans="1:32" s="667" customFormat="1" ht="9.75" customHeight="1">
      <c r="A25" s="1845"/>
      <c r="B25" s="1845"/>
      <c r="C25" s="1845"/>
      <c r="D25" s="1845"/>
      <c r="E25" s="1845"/>
      <c r="F25" s="1845"/>
      <c r="G25" s="1845"/>
      <c r="H25" s="1845"/>
      <c r="I25" s="707"/>
      <c r="J25" s="707"/>
    </row>
    <row r="26" spans="1:32" s="667" customFormat="1" ht="15.75" customHeight="1">
      <c r="A26" s="1863" t="s">
        <v>1247</v>
      </c>
      <c r="B26" s="1863"/>
      <c r="C26" s="1863"/>
      <c r="D26" s="1863"/>
      <c r="E26" s="1863"/>
      <c r="F26" s="1863"/>
      <c r="G26" s="1863"/>
      <c r="H26" s="1863"/>
      <c r="I26" s="707"/>
      <c r="J26" s="707"/>
    </row>
    <row r="27" spans="1:32" s="667" customFormat="1" ht="48.75" customHeight="1">
      <c r="A27" s="1845" t="s">
        <v>1248</v>
      </c>
      <c r="B27" s="1845"/>
      <c r="C27" s="1845"/>
      <c r="D27" s="1845"/>
      <c r="E27" s="1845"/>
      <c r="F27" s="1845"/>
      <c r="G27" s="1845"/>
      <c r="H27" s="1845"/>
      <c r="I27" s="707"/>
      <c r="J27" s="707"/>
    </row>
    <row r="28" spans="1:32" s="667" customFormat="1" ht="9.75" customHeight="1">
      <c r="A28" s="1803"/>
      <c r="B28" s="1803"/>
      <c r="C28" s="1803"/>
      <c r="D28" s="1803"/>
      <c r="E28" s="1803"/>
      <c r="F28" s="1803"/>
      <c r="G28" s="1803"/>
      <c r="H28" s="1803"/>
      <c r="I28" s="707"/>
      <c r="J28" s="707"/>
    </row>
    <row r="29" spans="1:32" s="667" customFormat="1" ht="15.75" customHeight="1">
      <c r="A29" s="1863" t="s">
        <v>1249</v>
      </c>
      <c r="B29" s="1863"/>
      <c r="C29" s="1863"/>
      <c r="D29" s="1863"/>
      <c r="E29" s="1863"/>
      <c r="F29" s="1863"/>
      <c r="G29" s="1863"/>
      <c r="H29" s="1863"/>
      <c r="I29" s="707"/>
      <c r="J29" s="707"/>
    </row>
    <row r="30" spans="1:32" s="667" customFormat="1" ht="32.25" customHeight="1">
      <c r="A30" s="1864" t="s">
        <v>1250</v>
      </c>
      <c r="B30" s="1864"/>
      <c r="C30" s="1864"/>
      <c r="D30" s="1864"/>
      <c r="E30" s="1864"/>
      <c r="F30" s="1864"/>
      <c r="G30" s="1864"/>
      <c r="H30" s="1864"/>
      <c r="I30" s="707"/>
      <c r="J30" s="707"/>
    </row>
    <row r="31" spans="1:32" s="667" customFormat="1" ht="10.5" customHeight="1">
      <c r="A31" s="1845"/>
      <c r="B31" s="1845"/>
      <c r="C31" s="1845"/>
      <c r="D31" s="1845"/>
      <c r="E31" s="1845"/>
      <c r="F31" s="1845"/>
      <c r="G31" s="1845"/>
      <c r="H31" s="1845"/>
      <c r="I31" s="707"/>
      <c r="J31" s="707"/>
    </row>
    <row r="32" spans="1:32" s="667" customFormat="1" ht="15.75" customHeight="1">
      <c r="A32" s="1865" t="s">
        <v>1251</v>
      </c>
      <c r="B32" s="1865"/>
      <c r="C32" s="1865"/>
      <c r="D32" s="1865"/>
      <c r="E32" s="1865"/>
      <c r="F32" s="1865"/>
      <c r="G32" s="1865"/>
      <c r="H32" s="1865"/>
      <c r="I32" s="754"/>
      <c r="J32" s="754"/>
      <c r="K32" s="754"/>
      <c r="L32" s="754"/>
      <c r="M32" s="754"/>
      <c r="N32" s="754"/>
      <c r="P32" s="668"/>
      <c r="Q32" s="668"/>
      <c r="R32" s="668"/>
      <c r="S32" s="668"/>
      <c r="T32" s="668"/>
      <c r="U32" s="668"/>
      <c r="V32" s="668"/>
      <c r="W32" s="668"/>
      <c r="X32" s="668"/>
      <c r="Y32" s="668"/>
      <c r="Z32" s="668"/>
      <c r="AA32" s="668"/>
      <c r="AB32" s="668"/>
      <c r="AC32" s="668"/>
      <c r="AD32" s="668"/>
      <c r="AE32" s="668"/>
      <c r="AF32" s="668"/>
    </row>
    <row r="33" spans="1:32" s="667" customFormat="1" ht="15.75">
      <c r="A33" s="665" t="s">
        <v>1252</v>
      </c>
      <c r="B33" s="755"/>
      <c r="C33" s="755"/>
      <c r="D33" s="755"/>
      <c r="E33" s="755"/>
      <c r="F33" s="756"/>
      <c r="H33" s="757" t="s">
        <v>1057</v>
      </c>
      <c r="I33" s="754"/>
      <c r="J33" s="754"/>
      <c r="K33" s="754"/>
      <c r="L33" s="754"/>
      <c r="M33" s="754"/>
      <c r="N33" s="754"/>
      <c r="P33" s="668"/>
      <c r="Q33" s="668"/>
      <c r="R33" s="668"/>
      <c r="S33" s="668"/>
      <c r="T33" s="668"/>
      <c r="U33" s="668"/>
      <c r="V33" s="668"/>
      <c r="W33" s="668"/>
      <c r="X33" s="668"/>
      <c r="Y33" s="668"/>
      <c r="Z33" s="668"/>
      <c r="AA33" s="668"/>
      <c r="AB33" s="668"/>
      <c r="AC33" s="668"/>
      <c r="AD33" s="668"/>
      <c r="AE33" s="668"/>
      <c r="AF33" s="668"/>
    </row>
    <row r="34" spans="1:32" s="667" customFormat="1" ht="15.75">
      <c r="A34" s="758" t="s">
        <v>1253</v>
      </c>
      <c r="B34" s="1858" t="s">
        <v>0</v>
      </c>
      <c r="C34" s="1858"/>
      <c r="D34" s="758" t="s">
        <v>311</v>
      </c>
      <c r="E34" s="758" t="s">
        <v>1241</v>
      </c>
      <c r="F34" s="758" t="s">
        <v>313</v>
      </c>
      <c r="G34" s="682" t="s">
        <v>1254</v>
      </c>
      <c r="H34" s="758" t="s">
        <v>17</v>
      </c>
      <c r="K34" s="759"/>
      <c r="L34" s="754"/>
      <c r="M34" s="754"/>
      <c r="N34" s="754"/>
      <c r="P34" s="668"/>
      <c r="Q34" s="668"/>
      <c r="R34" s="668"/>
      <c r="S34" s="668"/>
      <c r="T34" s="668"/>
      <c r="U34" s="668"/>
      <c r="V34" s="668"/>
      <c r="W34" s="668"/>
      <c r="X34" s="668"/>
      <c r="Y34" s="668"/>
      <c r="Z34" s="668"/>
      <c r="AA34" s="668"/>
      <c r="AB34" s="668"/>
      <c r="AC34" s="668"/>
      <c r="AD34" s="668"/>
      <c r="AE34" s="668"/>
      <c r="AF34" s="668"/>
    </row>
    <row r="35" spans="1:32" s="667" customFormat="1" ht="15.75">
      <c r="A35" s="760">
        <v>1</v>
      </c>
      <c r="B35" s="1859" t="s">
        <v>1255</v>
      </c>
      <c r="C35" s="1859"/>
      <c r="D35" s="761"/>
      <c r="E35" s="761"/>
      <c r="F35" s="761"/>
      <c r="G35" s="762"/>
      <c r="H35" s="761"/>
      <c r="K35" s="763"/>
      <c r="L35" s="764"/>
      <c r="M35" s="764"/>
      <c r="N35" s="764"/>
      <c r="P35" s="668"/>
      <c r="Q35" s="668"/>
      <c r="R35" s="668"/>
      <c r="S35" s="668"/>
      <c r="T35" s="668"/>
      <c r="U35" s="668"/>
      <c r="V35" s="668"/>
      <c r="W35" s="668"/>
      <c r="X35" s="668"/>
      <c r="Y35" s="668"/>
      <c r="Z35" s="668"/>
      <c r="AA35" s="668"/>
      <c r="AB35" s="668"/>
      <c r="AC35" s="668"/>
      <c r="AD35" s="668"/>
      <c r="AE35" s="668"/>
      <c r="AF35" s="668"/>
    </row>
    <row r="36" spans="1:32" s="667" customFormat="1" ht="15.75">
      <c r="A36" s="760" t="s">
        <v>1256</v>
      </c>
      <c r="B36" s="1860" t="s">
        <v>1257</v>
      </c>
      <c r="C36" s="1860"/>
      <c r="D36" s="900">
        <f>'PL  Notes'!C14+'PL  Notes'!C17</f>
        <v>0</v>
      </c>
      <c r="E36" s="900">
        <f>'PL  Notes'!C15+'PL  Notes'!C18</f>
        <v>0</v>
      </c>
      <c r="F36" s="900">
        <v>0</v>
      </c>
      <c r="G36" s="903">
        <v>0</v>
      </c>
      <c r="H36" s="900">
        <f>SUM(D36:G36)</f>
        <v>0</v>
      </c>
      <c r="K36" s="763"/>
      <c r="L36" s="764"/>
      <c r="M36" s="764"/>
      <c r="N36" s="764"/>
      <c r="P36" s="668"/>
      <c r="Q36" s="668"/>
      <c r="R36" s="668"/>
      <c r="S36" s="668"/>
      <c r="T36" s="668"/>
      <c r="U36" s="668"/>
      <c r="V36" s="668"/>
      <c r="W36" s="668"/>
      <c r="X36" s="668"/>
      <c r="Y36" s="668"/>
      <c r="Z36" s="668"/>
      <c r="AA36" s="668"/>
      <c r="AB36" s="668"/>
      <c r="AC36" s="668"/>
      <c r="AD36" s="668"/>
      <c r="AE36" s="668"/>
      <c r="AF36" s="668"/>
    </row>
    <row r="37" spans="1:32" s="667" customFormat="1" ht="15.75">
      <c r="A37" s="760" t="s">
        <v>1258</v>
      </c>
      <c r="B37" s="1861" t="s">
        <v>1259</v>
      </c>
      <c r="C37" s="1861"/>
      <c r="D37" s="900"/>
      <c r="E37" s="900"/>
      <c r="F37" s="900"/>
      <c r="G37" s="903"/>
      <c r="H37" s="900"/>
      <c r="K37" s="763"/>
      <c r="L37" s="764"/>
      <c r="M37" s="764"/>
      <c r="N37" s="764"/>
      <c r="P37" s="668"/>
      <c r="Q37" s="668"/>
      <c r="R37" s="668"/>
      <c r="S37" s="668"/>
      <c r="T37" s="668"/>
      <c r="U37" s="668"/>
      <c r="V37" s="668"/>
      <c r="W37" s="668"/>
      <c r="X37" s="668"/>
      <c r="Y37" s="668"/>
      <c r="Z37" s="668"/>
      <c r="AA37" s="668"/>
      <c r="AB37" s="668"/>
      <c r="AC37" s="668"/>
      <c r="AD37" s="668"/>
      <c r="AE37" s="668"/>
      <c r="AF37" s="668"/>
    </row>
    <row r="38" spans="1:32" s="667" customFormat="1" ht="15.75">
      <c r="A38" s="760"/>
      <c r="B38" s="1862" t="s">
        <v>1260</v>
      </c>
      <c r="C38" s="1862"/>
      <c r="D38" s="901">
        <f>SUM(D36:D37)</f>
        <v>0</v>
      </c>
      <c r="E38" s="901">
        <f t="shared" ref="E38:H38" si="0">SUM(E36:E37)</f>
        <v>0</v>
      </c>
      <c r="F38" s="901">
        <f t="shared" si="0"/>
        <v>0</v>
      </c>
      <c r="G38" s="901">
        <f t="shared" si="0"/>
        <v>0</v>
      </c>
      <c r="H38" s="901">
        <f t="shared" si="0"/>
        <v>0</v>
      </c>
      <c r="K38" s="763"/>
      <c r="L38" s="764"/>
      <c r="M38" s="764"/>
      <c r="N38" s="764"/>
      <c r="P38" s="668"/>
      <c r="Q38" s="668"/>
      <c r="R38" s="668"/>
      <c r="S38" s="668"/>
      <c r="T38" s="668"/>
      <c r="U38" s="668"/>
      <c r="V38" s="668"/>
      <c r="W38" s="668"/>
      <c r="X38" s="668"/>
      <c r="Y38" s="668"/>
      <c r="Z38" s="668"/>
      <c r="AA38" s="668"/>
      <c r="AB38" s="668"/>
      <c r="AC38" s="668"/>
      <c r="AD38" s="668"/>
      <c r="AE38" s="668"/>
      <c r="AF38" s="668"/>
    </row>
    <row r="39" spans="1:32" s="667" customFormat="1" ht="15.75">
      <c r="A39" s="760">
        <v>2</v>
      </c>
      <c r="B39" s="1855" t="s">
        <v>1261</v>
      </c>
      <c r="C39" s="1855"/>
      <c r="D39" s="904"/>
      <c r="E39" s="904"/>
      <c r="F39" s="904"/>
      <c r="G39" s="904"/>
      <c r="H39" s="904"/>
      <c r="I39" s="754"/>
      <c r="J39" s="754"/>
      <c r="K39" s="754"/>
      <c r="L39" s="754"/>
      <c r="M39" s="754"/>
      <c r="N39" s="754"/>
      <c r="P39" s="668"/>
      <c r="Q39" s="668"/>
      <c r="R39" s="668"/>
      <c r="S39" s="668"/>
      <c r="T39" s="668"/>
      <c r="U39" s="668"/>
      <c r="V39" s="668"/>
      <c r="W39" s="668"/>
      <c r="X39" s="668"/>
      <c r="Y39" s="668"/>
      <c r="Z39" s="668"/>
      <c r="AA39" s="668"/>
      <c r="AB39" s="668"/>
      <c r="AC39" s="668"/>
      <c r="AD39" s="668"/>
      <c r="AE39" s="668"/>
      <c r="AF39" s="668"/>
    </row>
    <row r="40" spans="1:32" s="667" customFormat="1" ht="33.75" customHeight="1">
      <c r="A40" s="766" t="s">
        <v>1262</v>
      </c>
      <c r="B40" s="1851" t="s">
        <v>1263</v>
      </c>
      <c r="C40" s="1851"/>
      <c r="D40" s="904"/>
      <c r="E40" s="904"/>
      <c r="F40" s="904"/>
      <c r="G40" s="904">
        <f>'P&amp;L'!D14+'P&amp;L'!D16+'P&amp;L'!D17-'PL  Notes'!C62-'PL  Notes'!C77-'PL  Notes'!C83</f>
        <v>0</v>
      </c>
      <c r="H40" s="904">
        <f>SUM(D40:G40)</f>
        <v>0</v>
      </c>
      <c r="I40" s="754"/>
      <c r="J40" s="754"/>
      <c r="K40" s="754"/>
      <c r="L40" s="754"/>
      <c r="M40" s="754"/>
      <c r="N40" s="754"/>
      <c r="P40" s="668"/>
      <c r="Q40" s="668"/>
      <c r="R40" s="668"/>
      <c r="S40" s="668"/>
      <c r="T40" s="668"/>
      <c r="U40" s="668"/>
      <c r="V40" s="668"/>
      <c r="W40" s="668"/>
      <c r="X40" s="668"/>
      <c r="Y40" s="668"/>
      <c r="Z40" s="668"/>
      <c r="AA40" s="668"/>
      <c r="AB40" s="668"/>
      <c r="AC40" s="668"/>
      <c r="AD40" s="668"/>
      <c r="AE40" s="668"/>
      <c r="AF40" s="668"/>
    </row>
    <row r="41" spans="1:32" s="667" customFormat="1" ht="15.75">
      <c r="A41" s="760" t="s">
        <v>1264</v>
      </c>
      <c r="B41" s="1849" t="s">
        <v>1265</v>
      </c>
      <c r="C41" s="1849"/>
      <c r="D41" s="904"/>
      <c r="E41" s="904"/>
      <c r="F41" s="904"/>
      <c r="G41" s="904">
        <f>'P&amp;L'!D15</f>
        <v>0</v>
      </c>
      <c r="H41" s="904">
        <f t="shared" ref="H41:H42" si="1">SUM(D41:G41)</f>
        <v>0</v>
      </c>
      <c r="I41" s="754"/>
      <c r="J41" s="754"/>
      <c r="K41" s="754"/>
      <c r="L41" s="754"/>
      <c r="M41" s="754"/>
      <c r="N41" s="754"/>
      <c r="P41" s="668"/>
      <c r="Q41" s="668"/>
      <c r="R41" s="668"/>
      <c r="S41" s="668"/>
      <c r="T41" s="668"/>
      <c r="U41" s="668"/>
      <c r="V41" s="668"/>
      <c r="W41" s="668"/>
      <c r="X41" s="668"/>
      <c r="Y41" s="668"/>
      <c r="Z41" s="668"/>
      <c r="AA41" s="668"/>
      <c r="AB41" s="668"/>
      <c r="AC41" s="668"/>
      <c r="AD41" s="668"/>
      <c r="AE41" s="668"/>
      <c r="AF41" s="668"/>
    </row>
    <row r="42" spans="1:32" s="667" customFormat="1" ht="15.75">
      <c r="A42" s="760" t="s">
        <v>1266</v>
      </c>
      <c r="B42" s="1849" t="s">
        <v>1267</v>
      </c>
      <c r="C42" s="1849"/>
      <c r="D42" s="904"/>
      <c r="E42" s="904"/>
      <c r="F42" s="904"/>
      <c r="G42" s="904">
        <f>'PL  Notes'!C57</f>
        <v>0</v>
      </c>
      <c r="H42" s="904">
        <f t="shared" si="1"/>
        <v>0</v>
      </c>
      <c r="I42" s="754"/>
      <c r="J42" s="754"/>
      <c r="K42" s="754"/>
      <c r="L42" s="754"/>
      <c r="M42" s="754"/>
      <c r="N42" s="754"/>
      <c r="P42" s="668"/>
      <c r="Q42" s="668"/>
      <c r="R42" s="668"/>
      <c r="S42" s="668"/>
      <c r="T42" s="668"/>
      <c r="U42" s="668"/>
      <c r="V42" s="668"/>
      <c r="W42" s="668"/>
      <c r="X42" s="668"/>
      <c r="Y42" s="668"/>
      <c r="Z42" s="668"/>
      <c r="AA42" s="668"/>
      <c r="AB42" s="668"/>
      <c r="AC42" s="668"/>
      <c r="AD42" s="668"/>
      <c r="AE42" s="668"/>
      <c r="AF42" s="668"/>
    </row>
    <row r="43" spans="1:32" s="667" customFormat="1" ht="15.75">
      <c r="A43" s="760"/>
      <c r="B43" s="1855" t="s">
        <v>1268</v>
      </c>
      <c r="C43" s="1855"/>
      <c r="D43" s="905">
        <f>D40+D41-D42</f>
        <v>0</v>
      </c>
      <c r="E43" s="905">
        <f t="shared" ref="E43:H43" si="2">E40+E41-E42</f>
        <v>0</v>
      </c>
      <c r="F43" s="905">
        <f t="shared" si="2"/>
        <v>0</v>
      </c>
      <c r="G43" s="905">
        <f t="shared" si="2"/>
        <v>0</v>
      </c>
      <c r="H43" s="905">
        <f t="shared" si="2"/>
        <v>0</v>
      </c>
      <c r="I43" s="754"/>
      <c r="J43" s="754"/>
      <c r="K43" s="754"/>
      <c r="L43" s="754"/>
      <c r="M43" s="754"/>
      <c r="N43" s="754"/>
      <c r="P43" s="668"/>
      <c r="Q43" s="668"/>
      <c r="R43" s="668"/>
      <c r="S43" s="668"/>
      <c r="T43" s="668"/>
      <c r="U43" s="668"/>
      <c r="V43" s="668"/>
      <c r="W43" s="668"/>
      <c r="X43" s="668"/>
      <c r="Y43" s="668"/>
      <c r="Z43" s="668"/>
      <c r="AA43" s="668"/>
      <c r="AB43" s="668"/>
      <c r="AC43" s="668"/>
      <c r="AD43" s="668"/>
      <c r="AE43" s="668"/>
      <c r="AF43" s="668"/>
    </row>
    <row r="44" spans="1:32" s="667" customFormat="1" ht="31.5" customHeight="1">
      <c r="A44" s="766">
        <v>4</v>
      </c>
      <c r="B44" s="1856" t="s">
        <v>1269</v>
      </c>
      <c r="C44" s="1856"/>
      <c r="D44" s="904">
        <f>D39-D43</f>
        <v>0</v>
      </c>
      <c r="E44" s="904">
        <f t="shared" ref="E44:H44" si="3">E39-E43</f>
        <v>0</v>
      </c>
      <c r="F44" s="904">
        <f t="shared" si="3"/>
        <v>0</v>
      </c>
      <c r="G44" s="904">
        <f t="shared" si="3"/>
        <v>0</v>
      </c>
      <c r="H44" s="904">
        <f t="shared" si="3"/>
        <v>0</v>
      </c>
      <c r="I44" s="754"/>
      <c r="J44" s="754"/>
      <c r="K44" s="754"/>
      <c r="L44" s="754"/>
      <c r="M44" s="754"/>
      <c r="N44" s="754"/>
      <c r="P44" s="668"/>
      <c r="Q44" s="668"/>
      <c r="R44" s="668"/>
      <c r="S44" s="668"/>
      <c r="T44" s="668"/>
      <c r="U44" s="668"/>
      <c r="V44" s="668"/>
      <c r="W44" s="668"/>
      <c r="X44" s="668"/>
      <c r="Y44" s="668"/>
      <c r="Z44" s="668"/>
      <c r="AA44" s="668"/>
      <c r="AB44" s="668"/>
      <c r="AC44" s="668"/>
      <c r="AD44" s="668"/>
      <c r="AE44" s="668"/>
      <c r="AF44" s="668"/>
    </row>
    <row r="45" spans="1:32" s="667" customFormat="1" ht="15.75">
      <c r="A45" s="760">
        <v>5</v>
      </c>
      <c r="B45" s="1850" t="s">
        <v>39</v>
      </c>
      <c r="C45" s="1850"/>
      <c r="D45" s="904"/>
      <c r="E45" s="904"/>
      <c r="F45" s="904"/>
      <c r="G45" s="904">
        <f>+'P&amp;L'!D20</f>
        <v>0</v>
      </c>
      <c r="H45" s="904">
        <f>SUM(D45:G45)</f>
        <v>0</v>
      </c>
      <c r="I45" s="754"/>
      <c r="J45" s="754"/>
      <c r="K45" s="754"/>
      <c r="L45" s="754"/>
      <c r="M45" s="754"/>
      <c r="N45" s="754"/>
      <c r="P45" s="668"/>
      <c r="Q45" s="668"/>
      <c r="R45" s="668"/>
      <c r="S45" s="668"/>
      <c r="T45" s="668"/>
      <c r="U45" s="668"/>
      <c r="V45" s="668"/>
      <c r="W45" s="668"/>
      <c r="X45" s="668"/>
      <c r="Y45" s="668"/>
      <c r="Z45" s="668"/>
      <c r="AA45" s="668"/>
      <c r="AB45" s="668"/>
      <c r="AC45" s="668"/>
      <c r="AD45" s="668"/>
      <c r="AE45" s="668"/>
      <c r="AF45" s="668"/>
    </row>
    <row r="46" spans="1:32" s="667" customFormat="1" ht="15.75">
      <c r="A46" s="760">
        <v>6</v>
      </c>
      <c r="B46" s="1849" t="s">
        <v>1270</v>
      </c>
      <c r="C46" s="1849"/>
      <c r="D46" s="904"/>
      <c r="E46" s="904"/>
      <c r="F46" s="904"/>
      <c r="G46" s="904">
        <f>SUM('P&amp;L'!D23:D25)</f>
        <v>0</v>
      </c>
      <c r="H46" s="904">
        <f>SUM(D46:G46)</f>
        <v>0</v>
      </c>
      <c r="I46" s="754"/>
      <c r="J46" s="754"/>
      <c r="K46" s="754"/>
      <c r="L46" s="754"/>
      <c r="M46" s="754"/>
      <c r="N46" s="754"/>
      <c r="P46" s="668"/>
      <c r="Q46" s="668"/>
      <c r="R46" s="668"/>
      <c r="S46" s="668"/>
      <c r="T46" s="668"/>
      <c r="U46" s="668"/>
      <c r="V46" s="668"/>
      <c r="W46" s="668"/>
      <c r="X46" s="668"/>
      <c r="Y46" s="668"/>
      <c r="Z46" s="668"/>
      <c r="AA46" s="668"/>
      <c r="AB46" s="668"/>
      <c r="AC46" s="668"/>
      <c r="AD46" s="668"/>
      <c r="AE46" s="668"/>
      <c r="AF46" s="668"/>
    </row>
    <row r="47" spans="1:32" s="667" customFormat="1" ht="15.75">
      <c r="A47" s="760">
        <v>7</v>
      </c>
      <c r="B47" s="1857" t="s">
        <v>1271</v>
      </c>
      <c r="C47" s="1857"/>
      <c r="D47" s="904">
        <f>D44-D45-D46</f>
        <v>0</v>
      </c>
      <c r="E47" s="904">
        <f t="shared" ref="E47:H47" si="4">E44-E45-E46</f>
        <v>0</v>
      </c>
      <c r="F47" s="904">
        <f t="shared" si="4"/>
        <v>0</v>
      </c>
      <c r="G47" s="904">
        <f t="shared" si="4"/>
        <v>0</v>
      </c>
      <c r="H47" s="904">
        <f t="shared" si="4"/>
        <v>0</v>
      </c>
      <c r="I47" s="754"/>
      <c r="J47" s="754"/>
      <c r="K47" s="754"/>
      <c r="L47" s="754"/>
      <c r="M47" s="754"/>
      <c r="N47" s="754"/>
      <c r="P47" s="668"/>
      <c r="Q47" s="668"/>
      <c r="R47" s="668"/>
      <c r="S47" s="668"/>
      <c r="T47" s="668"/>
      <c r="U47" s="668"/>
      <c r="V47" s="668"/>
      <c r="W47" s="668"/>
      <c r="X47" s="668"/>
      <c r="Y47" s="668"/>
      <c r="Z47" s="668"/>
      <c r="AA47" s="668"/>
      <c r="AB47" s="668"/>
      <c r="AC47" s="668"/>
      <c r="AD47" s="668"/>
      <c r="AE47" s="668"/>
      <c r="AF47" s="668"/>
    </row>
    <row r="48" spans="1:32" s="667" customFormat="1" ht="15.75">
      <c r="A48" s="760">
        <v>8</v>
      </c>
      <c r="B48" s="1855" t="s">
        <v>1272</v>
      </c>
      <c r="C48" s="1855"/>
      <c r="D48" s="904"/>
      <c r="E48" s="904"/>
      <c r="F48" s="904"/>
      <c r="G48" s="904"/>
      <c r="H48" s="904"/>
      <c r="I48" s="754"/>
      <c r="J48" s="754"/>
      <c r="K48" s="754"/>
      <c r="L48" s="754"/>
      <c r="M48" s="754"/>
      <c r="N48" s="754"/>
      <c r="P48" s="668"/>
      <c r="Q48" s="668"/>
      <c r="R48" s="668"/>
      <c r="S48" s="668"/>
      <c r="T48" s="668"/>
      <c r="U48" s="668"/>
      <c r="V48" s="668"/>
      <c r="W48" s="668"/>
      <c r="X48" s="668"/>
      <c r="Y48" s="668"/>
      <c r="Z48" s="668"/>
      <c r="AA48" s="668"/>
      <c r="AB48" s="668"/>
      <c r="AC48" s="668"/>
      <c r="AD48" s="668"/>
      <c r="AE48" s="668"/>
      <c r="AF48" s="668"/>
    </row>
    <row r="49" spans="1:32" s="667" customFormat="1" ht="15.75">
      <c r="A49" s="760">
        <v>9</v>
      </c>
      <c r="B49" s="1855" t="s">
        <v>1273</v>
      </c>
      <c r="C49" s="1855"/>
      <c r="D49" s="904"/>
      <c r="E49" s="904"/>
      <c r="F49" s="904"/>
      <c r="G49" s="904"/>
      <c r="H49" s="904"/>
      <c r="I49" s="754"/>
      <c r="J49" s="754"/>
      <c r="K49" s="754"/>
      <c r="L49" s="754"/>
      <c r="M49" s="754"/>
      <c r="N49" s="754"/>
      <c r="P49" s="668"/>
      <c r="Q49" s="668"/>
      <c r="R49" s="668"/>
      <c r="S49" s="668"/>
      <c r="T49" s="668"/>
      <c r="U49" s="668"/>
      <c r="V49" s="668"/>
      <c r="W49" s="668"/>
      <c r="X49" s="668"/>
      <c r="Y49" s="668"/>
      <c r="Z49" s="668"/>
      <c r="AA49" s="668"/>
      <c r="AB49" s="668"/>
      <c r="AC49" s="668"/>
      <c r="AD49" s="668"/>
      <c r="AE49" s="668"/>
      <c r="AF49" s="668"/>
    </row>
    <row r="50" spans="1:32" s="667" customFormat="1" ht="15.75">
      <c r="A50" s="760" t="s">
        <v>1274</v>
      </c>
      <c r="B50" s="1850" t="s">
        <v>1275</v>
      </c>
      <c r="C50" s="1850"/>
      <c r="D50" s="904"/>
      <c r="E50" s="904"/>
      <c r="F50" s="904"/>
      <c r="G50" s="904">
        <f>BSheet!C34</f>
        <v>0</v>
      </c>
      <c r="H50" s="904">
        <f t="shared" ref="H50:H54" si="5">SUM(D50:G50)</f>
        <v>0</v>
      </c>
      <c r="I50" s="754"/>
      <c r="J50" s="754"/>
      <c r="K50" s="754"/>
      <c r="L50" s="754"/>
      <c r="M50" s="754"/>
      <c r="N50" s="754"/>
      <c r="P50" s="668"/>
      <c r="Q50" s="668"/>
      <c r="R50" s="668"/>
      <c r="S50" s="668"/>
      <c r="T50" s="668"/>
      <c r="U50" s="668"/>
      <c r="V50" s="668"/>
      <c r="W50" s="668"/>
      <c r="X50" s="668"/>
      <c r="Y50" s="668"/>
      <c r="Z50" s="668"/>
      <c r="AA50" s="668"/>
      <c r="AB50" s="668"/>
      <c r="AC50" s="668"/>
      <c r="AD50" s="668"/>
      <c r="AE50" s="668"/>
      <c r="AF50" s="668"/>
    </row>
    <row r="51" spans="1:32" s="667" customFormat="1" ht="15.75">
      <c r="A51" s="760" t="s">
        <v>1276</v>
      </c>
      <c r="B51" s="1850" t="s">
        <v>1277</v>
      </c>
      <c r="C51" s="1850"/>
      <c r="D51" s="904"/>
      <c r="E51" s="904"/>
      <c r="F51" s="904"/>
      <c r="G51" s="904">
        <f>BSheet!C51+BSheet!C61-'BS Notes'!D638</f>
        <v>0</v>
      </c>
      <c r="H51" s="904">
        <f t="shared" si="5"/>
        <v>0</v>
      </c>
      <c r="I51" s="907">
        <f>G50-G51</f>
        <v>0</v>
      </c>
      <c r="K51" s="754"/>
      <c r="L51" s="754"/>
      <c r="M51" s="754"/>
      <c r="N51" s="754"/>
      <c r="P51" s="668"/>
      <c r="Q51" s="668"/>
      <c r="R51" s="668"/>
      <c r="S51" s="668"/>
      <c r="T51" s="668"/>
      <c r="U51" s="668"/>
      <c r="V51" s="668"/>
      <c r="W51" s="668"/>
      <c r="X51" s="668"/>
      <c r="Y51" s="668"/>
      <c r="Z51" s="668"/>
      <c r="AA51" s="668"/>
      <c r="AB51" s="668"/>
      <c r="AC51" s="668"/>
      <c r="AD51" s="668"/>
      <c r="AE51" s="668"/>
      <c r="AF51" s="668"/>
    </row>
    <row r="52" spans="1:32" s="667" customFormat="1" ht="15.75">
      <c r="A52" s="760" t="s">
        <v>1278</v>
      </c>
      <c r="B52" s="1849" t="s">
        <v>1279</v>
      </c>
      <c r="C52" s="1849"/>
      <c r="D52" s="904"/>
      <c r="E52" s="904"/>
      <c r="F52" s="904"/>
      <c r="G52" s="904">
        <v>0</v>
      </c>
      <c r="H52" s="904">
        <f t="shared" si="5"/>
        <v>0</v>
      </c>
      <c r="I52" s="908">
        <f>BSheet!C39+'BS Notes'!D638</f>
        <v>0</v>
      </c>
      <c r="K52" s="754"/>
      <c r="L52" s="754"/>
      <c r="M52" s="754"/>
      <c r="N52" s="754"/>
      <c r="P52" s="668"/>
      <c r="Q52" s="668"/>
      <c r="R52" s="668"/>
      <c r="S52" s="668"/>
      <c r="T52" s="668"/>
      <c r="U52" s="668"/>
      <c r="V52" s="668"/>
      <c r="W52" s="668"/>
      <c r="X52" s="668"/>
      <c r="Y52" s="668"/>
      <c r="Z52" s="668"/>
      <c r="AA52" s="668"/>
      <c r="AB52" s="668"/>
      <c r="AC52" s="668"/>
      <c r="AD52" s="668"/>
      <c r="AE52" s="668"/>
      <c r="AF52" s="668"/>
    </row>
    <row r="53" spans="1:32" s="667" customFormat="1" ht="15.75">
      <c r="A53" s="760" t="s">
        <v>1280</v>
      </c>
      <c r="B53" s="1850" t="s">
        <v>31</v>
      </c>
      <c r="C53" s="1850"/>
      <c r="D53" s="904"/>
      <c r="E53" s="904"/>
      <c r="F53" s="904"/>
      <c r="G53" s="904">
        <v>0</v>
      </c>
      <c r="H53" s="904">
        <f t="shared" si="5"/>
        <v>0</v>
      </c>
      <c r="I53" s="907">
        <f>I51-I52</f>
        <v>0</v>
      </c>
      <c r="K53" s="754"/>
      <c r="L53" s="754"/>
      <c r="M53" s="754"/>
      <c r="N53" s="754"/>
      <c r="P53" s="668"/>
      <c r="Q53" s="668"/>
      <c r="R53" s="668"/>
      <c r="S53" s="668"/>
      <c r="T53" s="668"/>
      <c r="U53" s="668"/>
      <c r="V53" s="668"/>
      <c r="W53" s="668"/>
      <c r="X53" s="668"/>
      <c r="Y53" s="668"/>
      <c r="Z53" s="668"/>
      <c r="AA53" s="668"/>
      <c r="AB53" s="668"/>
      <c r="AC53" s="668"/>
      <c r="AD53" s="668"/>
      <c r="AE53" s="668"/>
      <c r="AF53" s="668"/>
    </row>
    <row r="54" spans="1:32" s="667" customFormat="1" ht="15.75">
      <c r="A54" s="767" t="s">
        <v>1281</v>
      </c>
      <c r="B54" s="1851" t="s">
        <v>1282</v>
      </c>
      <c r="C54" s="1851"/>
      <c r="D54" s="904"/>
      <c r="E54" s="904"/>
      <c r="F54" s="904"/>
      <c r="G54" s="904">
        <v>0</v>
      </c>
      <c r="H54" s="904">
        <f t="shared" si="5"/>
        <v>0</v>
      </c>
      <c r="I54" s="754"/>
      <c r="J54" s="754"/>
      <c r="K54" s="754"/>
      <c r="L54" s="754"/>
      <c r="M54" s="754"/>
      <c r="N54" s="754"/>
      <c r="P54" s="668"/>
      <c r="Q54" s="668"/>
      <c r="R54" s="668"/>
      <c r="S54" s="668"/>
      <c r="T54" s="668"/>
      <c r="U54" s="668"/>
      <c r="V54" s="668"/>
      <c r="W54" s="668"/>
      <c r="X54" s="668"/>
      <c r="Y54" s="668"/>
      <c r="Z54" s="668"/>
      <c r="AA54" s="668"/>
      <c r="AB54" s="668"/>
      <c r="AC54" s="668"/>
      <c r="AD54" s="668"/>
      <c r="AE54" s="668"/>
      <c r="AF54" s="668"/>
    </row>
    <row r="55" spans="1:32" s="667" customFormat="1" ht="15.75">
      <c r="B55" s="755"/>
      <c r="C55" s="755"/>
      <c r="D55" s="755"/>
      <c r="E55" s="755"/>
      <c r="F55" s="755"/>
      <c r="G55" s="755"/>
      <c r="H55" s="755"/>
      <c r="I55" s="754"/>
      <c r="J55" s="754"/>
      <c r="K55" s="754"/>
      <c r="L55" s="754"/>
      <c r="M55" s="754"/>
      <c r="N55" s="754"/>
      <c r="P55" s="668"/>
      <c r="Q55" s="668"/>
      <c r="R55" s="668"/>
      <c r="S55" s="668"/>
      <c r="T55" s="668"/>
      <c r="U55" s="668"/>
      <c r="V55" s="668"/>
      <c r="W55" s="668"/>
      <c r="X55" s="668"/>
      <c r="Y55" s="668"/>
      <c r="Z55" s="668"/>
      <c r="AA55" s="668"/>
      <c r="AB55" s="668"/>
      <c r="AC55" s="668"/>
      <c r="AD55" s="668"/>
      <c r="AE55" s="668"/>
      <c r="AF55" s="668"/>
    </row>
    <row r="56" spans="1:32" s="667" customFormat="1" ht="15.75">
      <c r="A56" s="665" t="s">
        <v>1283</v>
      </c>
      <c r="B56" s="755"/>
      <c r="C56" s="755"/>
      <c r="D56" s="755"/>
      <c r="E56" s="755"/>
      <c r="F56" s="756"/>
      <c r="H56" s="757" t="s">
        <v>741</v>
      </c>
      <c r="I56" s="754"/>
      <c r="J56" s="754"/>
      <c r="K56" s="754"/>
      <c r="L56" s="754"/>
      <c r="M56" s="754"/>
      <c r="N56" s="754"/>
      <c r="P56" s="668"/>
      <c r="Q56" s="668"/>
      <c r="R56" s="668"/>
      <c r="S56" s="668"/>
      <c r="T56" s="668"/>
      <c r="U56" s="668"/>
      <c r="V56" s="668"/>
      <c r="W56" s="668"/>
      <c r="X56" s="668"/>
      <c r="Y56" s="668"/>
      <c r="Z56" s="668"/>
      <c r="AA56" s="668"/>
      <c r="AB56" s="668"/>
      <c r="AC56" s="668"/>
      <c r="AD56" s="668"/>
      <c r="AE56" s="668"/>
      <c r="AF56" s="668"/>
    </row>
    <row r="57" spans="1:32" s="667" customFormat="1" ht="15.75">
      <c r="A57" s="758" t="s">
        <v>1253</v>
      </c>
      <c r="B57" s="1858" t="s">
        <v>0</v>
      </c>
      <c r="C57" s="1858"/>
      <c r="D57" s="758" t="s">
        <v>311</v>
      </c>
      <c r="E57" s="758" t="s">
        <v>1241</v>
      </c>
      <c r="F57" s="758" t="s">
        <v>313</v>
      </c>
      <c r="G57" s="682" t="s">
        <v>1254</v>
      </c>
      <c r="H57" s="758" t="s">
        <v>17</v>
      </c>
      <c r="K57" s="759"/>
      <c r="L57" s="754"/>
      <c r="M57" s="754"/>
      <c r="N57" s="754"/>
      <c r="P57" s="668"/>
      <c r="Q57" s="668"/>
      <c r="R57" s="668"/>
      <c r="S57" s="668"/>
      <c r="T57" s="668"/>
      <c r="U57" s="668"/>
      <c r="V57" s="668"/>
      <c r="W57" s="668"/>
      <c r="X57" s="668"/>
      <c r="Y57" s="668"/>
      <c r="Z57" s="668"/>
      <c r="AA57" s="668"/>
      <c r="AB57" s="668"/>
      <c r="AC57" s="668"/>
      <c r="AD57" s="668"/>
      <c r="AE57" s="668"/>
      <c r="AF57" s="668"/>
    </row>
    <row r="58" spans="1:32" s="667" customFormat="1" ht="15.75">
      <c r="A58" s="760">
        <v>1</v>
      </c>
      <c r="B58" s="1859" t="s">
        <v>1255</v>
      </c>
      <c r="C58" s="1859"/>
      <c r="D58" s="901"/>
      <c r="E58" s="901"/>
      <c r="F58" s="901"/>
      <c r="G58" s="902"/>
      <c r="H58" s="901"/>
      <c r="K58" s="763"/>
      <c r="L58" s="764"/>
      <c r="M58" s="764"/>
      <c r="N58" s="764"/>
      <c r="P58" s="668"/>
      <c r="Q58" s="668"/>
      <c r="R58" s="668"/>
      <c r="S58" s="668"/>
      <c r="T58" s="668"/>
      <c r="U58" s="668"/>
      <c r="V58" s="668"/>
      <c r="W58" s="668"/>
      <c r="X58" s="668"/>
      <c r="Y58" s="668"/>
      <c r="Z58" s="668"/>
      <c r="AA58" s="668"/>
      <c r="AB58" s="668"/>
      <c r="AC58" s="668"/>
      <c r="AD58" s="668"/>
      <c r="AE58" s="668"/>
      <c r="AF58" s="668"/>
    </row>
    <row r="59" spans="1:32" s="667" customFormat="1" ht="15.75">
      <c r="A59" s="760" t="s">
        <v>1256</v>
      </c>
      <c r="B59" s="1860" t="s">
        <v>1257</v>
      </c>
      <c r="C59" s="1860"/>
      <c r="D59" s="900">
        <v>-1162603</v>
      </c>
      <c r="E59" s="900">
        <v>-519819392</v>
      </c>
      <c r="F59" s="900"/>
      <c r="G59" s="903">
        <v>0</v>
      </c>
      <c r="H59" s="900">
        <f>SUM(D59:G59)</f>
        <v>-520981995</v>
      </c>
      <c r="K59" s="763"/>
      <c r="L59" s="764"/>
      <c r="M59" s="764"/>
      <c r="N59" s="764"/>
      <c r="P59" s="668"/>
      <c r="Q59" s="668"/>
      <c r="R59" s="668"/>
      <c r="S59" s="668"/>
      <c r="T59" s="668"/>
      <c r="U59" s="668"/>
      <c r="V59" s="668"/>
      <c r="W59" s="668"/>
      <c r="X59" s="668"/>
      <c r="Y59" s="668"/>
      <c r="Z59" s="668"/>
      <c r="AA59" s="668"/>
      <c r="AB59" s="668"/>
      <c r="AC59" s="668"/>
      <c r="AD59" s="668"/>
      <c r="AE59" s="668"/>
      <c r="AF59" s="668"/>
    </row>
    <row r="60" spans="1:32" s="667" customFormat="1" ht="15.75">
      <c r="A60" s="760" t="s">
        <v>1258</v>
      </c>
      <c r="B60" s="1861" t="s">
        <v>1259</v>
      </c>
      <c r="C60" s="1861"/>
      <c r="D60" s="901"/>
      <c r="E60" s="901"/>
      <c r="F60" s="901"/>
      <c r="G60" s="902"/>
      <c r="H60" s="900">
        <f>SUM(D60:G60)</f>
        <v>0</v>
      </c>
      <c r="K60" s="763"/>
      <c r="L60" s="764"/>
      <c r="M60" s="764"/>
      <c r="N60" s="764"/>
      <c r="P60" s="668"/>
      <c r="Q60" s="668"/>
      <c r="R60" s="668"/>
      <c r="S60" s="668"/>
      <c r="T60" s="668"/>
      <c r="U60" s="668"/>
      <c r="V60" s="668"/>
      <c r="W60" s="668"/>
      <c r="X60" s="668"/>
      <c r="Y60" s="668"/>
      <c r="Z60" s="668"/>
      <c r="AA60" s="668"/>
      <c r="AB60" s="668"/>
      <c r="AC60" s="668"/>
      <c r="AD60" s="668"/>
      <c r="AE60" s="668"/>
      <c r="AF60" s="668"/>
    </row>
    <row r="61" spans="1:32" s="667" customFormat="1" ht="15.75">
      <c r="A61" s="760"/>
      <c r="B61" s="1862" t="s">
        <v>1284</v>
      </c>
      <c r="C61" s="1862"/>
      <c r="D61" s="901">
        <f>SUM(D59:D60)</f>
        <v>-1162603</v>
      </c>
      <c r="E61" s="901">
        <f t="shared" ref="E61:H61" si="6">SUM(E59:E60)</f>
        <v>-519819392</v>
      </c>
      <c r="F61" s="901">
        <f t="shared" si="6"/>
        <v>0</v>
      </c>
      <c r="G61" s="901">
        <f t="shared" si="6"/>
        <v>0</v>
      </c>
      <c r="H61" s="901">
        <f t="shared" si="6"/>
        <v>-520981995</v>
      </c>
      <c r="K61" s="763"/>
      <c r="L61" s="764"/>
      <c r="M61" s="764"/>
      <c r="N61" s="764"/>
      <c r="P61" s="668"/>
      <c r="Q61" s="668"/>
      <c r="R61" s="668"/>
      <c r="S61" s="668"/>
      <c r="T61" s="668"/>
      <c r="U61" s="668"/>
      <c r="V61" s="668"/>
      <c r="W61" s="668"/>
      <c r="X61" s="668"/>
      <c r="Y61" s="668"/>
      <c r="Z61" s="668"/>
      <c r="AA61" s="668"/>
      <c r="AB61" s="668"/>
      <c r="AC61" s="668"/>
      <c r="AD61" s="668"/>
      <c r="AE61" s="668"/>
      <c r="AF61" s="668"/>
    </row>
    <row r="62" spans="1:32" s="667" customFormat="1" ht="15.75">
      <c r="A62" s="760">
        <v>2</v>
      </c>
      <c r="B62" s="1855" t="s">
        <v>1261</v>
      </c>
      <c r="C62" s="1855"/>
      <c r="D62" s="904"/>
      <c r="E62" s="904"/>
      <c r="F62" s="904"/>
      <c r="G62" s="904"/>
      <c r="H62" s="904"/>
      <c r="I62" s="754"/>
      <c r="J62" s="754"/>
      <c r="K62" s="754"/>
      <c r="L62" s="754"/>
      <c r="M62" s="754"/>
      <c r="N62" s="754"/>
      <c r="P62" s="668"/>
      <c r="Q62" s="668"/>
      <c r="R62" s="668"/>
      <c r="S62" s="668"/>
      <c r="T62" s="668"/>
      <c r="U62" s="668"/>
      <c r="V62" s="668"/>
      <c r="W62" s="668"/>
      <c r="X62" s="668"/>
      <c r="Y62" s="668"/>
      <c r="Z62" s="668"/>
      <c r="AA62" s="668"/>
      <c r="AB62" s="668"/>
      <c r="AC62" s="668"/>
      <c r="AD62" s="668"/>
      <c r="AE62" s="668"/>
      <c r="AF62" s="668"/>
    </row>
    <row r="63" spans="1:32" s="667" customFormat="1" ht="33.75" customHeight="1">
      <c r="A63" s="766" t="s">
        <v>1262</v>
      </c>
      <c r="B63" s="1851" t="s">
        <v>1263</v>
      </c>
      <c r="C63" s="1851"/>
      <c r="D63" s="904"/>
      <c r="E63" s="904"/>
      <c r="F63" s="904"/>
      <c r="G63" s="909">
        <f>'P&amp;L'!E14+'P&amp;L'!E16+'P&amp;L'!E17-'PL  Notes'!D62-'PL  Notes'!D77-'PL  Notes'!D83</f>
        <v>0</v>
      </c>
      <c r="H63" s="900">
        <f t="shared" ref="H63:H65" si="7">SUM(D63:G63)</f>
        <v>0</v>
      </c>
      <c r="I63" s="754"/>
      <c r="J63" s="754"/>
      <c r="K63" s="754"/>
      <c r="L63" s="754"/>
      <c r="M63" s="754"/>
      <c r="N63" s="754"/>
      <c r="P63" s="668"/>
      <c r="Q63" s="668"/>
      <c r="R63" s="668"/>
      <c r="S63" s="668"/>
      <c r="T63" s="668"/>
      <c r="U63" s="668"/>
      <c r="V63" s="668"/>
      <c r="W63" s="668"/>
      <c r="X63" s="668"/>
      <c r="Y63" s="668"/>
      <c r="Z63" s="668"/>
      <c r="AA63" s="668"/>
      <c r="AB63" s="668"/>
      <c r="AC63" s="668"/>
      <c r="AD63" s="668"/>
      <c r="AE63" s="668"/>
      <c r="AF63" s="668"/>
    </row>
    <row r="64" spans="1:32" s="667" customFormat="1" ht="15.75">
      <c r="A64" s="760" t="s">
        <v>1264</v>
      </c>
      <c r="B64" s="1849" t="s">
        <v>1265</v>
      </c>
      <c r="C64" s="1849"/>
      <c r="D64" s="904"/>
      <c r="E64" s="904"/>
      <c r="F64" s="904"/>
      <c r="G64" s="904">
        <f>'P&amp;L'!E15</f>
        <v>0</v>
      </c>
      <c r="H64" s="900">
        <f t="shared" si="7"/>
        <v>0</v>
      </c>
      <c r="I64" s="754"/>
      <c r="J64" s="754"/>
      <c r="K64" s="754"/>
      <c r="L64" s="754"/>
      <c r="M64" s="754"/>
      <c r="N64" s="754"/>
      <c r="P64" s="668"/>
      <c r="Q64" s="668"/>
      <c r="R64" s="668"/>
      <c r="S64" s="668"/>
      <c r="T64" s="668"/>
      <c r="U64" s="668"/>
      <c r="V64" s="668"/>
      <c r="W64" s="668"/>
      <c r="X64" s="668"/>
      <c r="Y64" s="668"/>
      <c r="Z64" s="668"/>
      <c r="AA64" s="668"/>
      <c r="AB64" s="668"/>
      <c r="AC64" s="668"/>
      <c r="AD64" s="668"/>
      <c r="AE64" s="668"/>
      <c r="AF64" s="668"/>
    </row>
    <row r="65" spans="1:32" s="667" customFormat="1" ht="15.75">
      <c r="A65" s="760" t="s">
        <v>1266</v>
      </c>
      <c r="B65" s="1849" t="s">
        <v>1267</v>
      </c>
      <c r="C65" s="1849"/>
      <c r="D65" s="904"/>
      <c r="E65" s="904"/>
      <c r="F65" s="904"/>
      <c r="G65" s="904">
        <f>'PL  Notes'!D57</f>
        <v>0</v>
      </c>
      <c r="H65" s="900">
        <f t="shared" si="7"/>
        <v>0</v>
      </c>
      <c r="I65" s="754"/>
      <c r="J65" s="754"/>
      <c r="K65" s="754"/>
      <c r="L65" s="754"/>
      <c r="M65" s="754"/>
      <c r="N65" s="754"/>
      <c r="P65" s="668"/>
      <c r="Q65" s="668"/>
      <c r="R65" s="668"/>
      <c r="S65" s="668"/>
      <c r="T65" s="668"/>
      <c r="U65" s="668"/>
      <c r="V65" s="668"/>
      <c r="W65" s="668"/>
      <c r="X65" s="668"/>
      <c r="Y65" s="668"/>
      <c r="Z65" s="668"/>
      <c r="AA65" s="668"/>
      <c r="AB65" s="668"/>
      <c r="AC65" s="668"/>
      <c r="AD65" s="668"/>
      <c r="AE65" s="668"/>
      <c r="AF65" s="668"/>
    </row>
    <row r="66" spans="1:32" s="667" customFormat="1" ht="15.75">
      <c r="A66" s="760"/>
      <c r="B66" s="1855" t="s">
        <v>1268</v>
      </c>
      <c r="C66" s="1855"/>
      <c r="D66" s="905">
        <f t="shared" ref="D66:H66" si="8">D63+D64-D65</f>
        <v>0</v>
      </c>
      <c r="E66" s="905">
        <f t="shared" si="8"/>
        <v>0</v>
      </c>
      <c r="F66" s="905">
        <f t="shared" si="8"/>
        <v>0</v>
      </c>
      <c r="G66" s="905">
        <f t="shared" si="8"/>
        <v>0</v>
      </c>
      <c r="H66" s="905">
        <f t="shared" si="8"/>
        <v>0</v>
      </c>
      <c r="I66" s="754"/>
      <c r="J66" s="754"/>
      <c r="K66" s="754"/>
      <c r="L66" s="754"/>
      <c r="M66" s="754"/>
      <c r="N66" s="754"/>
      <c r="P66" s="668"/>
      <c r="Q66" s="668"/>
      <c r="R66" s="668"/>
      <c r="S66" s="668"/>
      <c r="T66" s="668"/>
      <c r="U66" s="668"/>
      <c r="V66" s="668"/>
      <c r="W66" s="668"/>
      <c r="X66" s="668"/>
      <c r="Y66" s="668"/>
      <c r="Z66" s="668"/>
      <c r="AA66" s="668"/>
      <c r="AB66" s="668"/>
      <c r="AC66" s="668"/>
      <c r="AD66" s="668"/>
      <c r="AE66" s="668"/>
      <c r="AF66" s="668"/>
    </row>
    <row r="67" spans="1:32" s="667" customFormat="1" ht="30.75" customHeight="1">
      <c r="A67" s="766">
        <v>4</v>
      </c>
      <c r="B67" s="1856" t="s">
        <v>1269</v>
      </c>
      <c r="C67" s="1856"/>
      <c r="D67" s="905">
        <f>D62-D66</f>
        <v>0</v>
      </c>
      <c r="E67" s="905">
        <f t="shared" ref="E67:H67" si="9">E62-E66</f>
        <v>0</v>
      </c>
      <c r="F67" s="905">
        <f t="shared" si="9"/>
        <v>0</v>
      </c>
      <c r="G67" s="905">
        <f t="shared" si="9"/>
        <v>0</v>
      </c>
      <c r="H67" s="905">
        <f t="shared" si="9"/>
        <v>0</v>
      </c>
      <c r="I67" s="754"/>
      <c r="J67" s="754"/>
      <c r="K67" s="754"/>
      <c r="L67" s="754"/>
      <c r="M67" s="754"/>
      <c r="N67" s="754"/>
      <c r="P67" s="668"/>
      <c r="Q67" s="668"/>
      <c r="R67" s="668"/>
      <c r="S67" s="668"/>
      <c r="T67" s="668"/>
      <c r="U67" s="668"/>
      <c r="V67" s="668"/>
      <c r="W67" s="668"/>
      <c r="X67" s="668"/>
      <c r="Y67" s="668"/>
      <c r="Z67" s="668"/>
      <c r="AA67" s="668"/>
      <c r="AB67" s="668"/>
      <c r="AC67" s="668"/>
      <c r="AD67" s="668"/>
      <c r="AE67" s="668"/>
      <c r="AF67" s="668"/>
    </row>
    <row r="68" spans="1:32" s="667" customFormat="1" ht="15.75">
      <c r="A68" s="760">
        <v>5</v>
      </c>
      <c r="B68" s="1850" t="s">
        <v>39</v>
      </c>
      <c r="C68" s="1850"/>
      <c r="D68" s="904"/>
      <c r="E68" s="904"/>
      <c r="F68" s="904"/>
      <c r="G68" s="904">
        <f>'P&amp;L'!E20</f>
        <v>0</v>
      </c>
      <c r="H68" s="900">
        <f t="shared" ref="H68:H69" si="10">SUM(D68:G68)</f>
        <v>0</v>
      </c>
      <c r="I68" s="754"/>
      <c r="J68" s="754"/>
      <c r="K68" s="754"/>
      <c r="L68" s="754"/>
      <c r="M68" s="754"/>
      <c r="N68" s="754"/>
      <c r="P68" s="668"/>
      <c r="Q68" s="668"/>
      <c r="R68" s="668"/>
      <c r="S68" s="668"/>
      <c r="T68" s="668"/>
      <c r="U68" s="668"/>
      <c r="V68" s="668"/>
      <c r="W68" s="668"/>
      <c r="X68" s="668"/>
      <c r="Y68" s="668"/>
      <c r="Z68" s="668"/>
      <c r="AA68" s="668"/>
      <c r="AB68" s="668"/>
      <c r="AC68" s="668"/>
      <c r="AD68" s="668"/>
      <c r="AE68" s="668"/>
      <c r="AF68" s="668"/>
    </row>
    <row r="69" spans="1:32" s="667" customFormat="1" ht="15.75">
      <c r="A69" s="760">
        <v>6</v>
      </c>
      <c r="B69" s="1849" t="s">
        <v>1270</v>
      </c>
      <c r="C69" s="1849"/>
      <c r="D69" s="904"/>
      <c r="E69" s="904"/>
      <c r="F69" s="904"/>
      <c r="G69" s="904">
        <f>SUM('P&amp;L'!E23:E25)</f>
        <v>0</v>
      </c>
      <c r="H69" s="900">
        <f t="shared" si="10"/>
        <v>0</v>
      </c>
      <c r="I69" s="754"/>
      <c r="J69" s="754"/>
      <c r="K69" s="754"/>
      <c r="L69" s="754"/>
      <c r="M69" s="754"/>
      <c r="N69" s="754"/>
      <c r="P69" s="668"/>
      <c r="Q69" s="668"/>
      <c r="R69" s="668"/>
      <c r="S69" s="668"/>
      <c r="T69" s="668"/>
      <c r="U69" s="668"/>
      <c r="V69" s="668"/>
      <c r="W69" s="668"/>
      <c r="X69" s="668"/>
      <c r="Y69" s="668"/>
      <c r="Z69" s="668"/>
      <c r="AA69" s="668"/>
      <c r="AB69" s="668"/>
      <c r="AC69" s="668"/>
      <c r="AD69" s="668"/>
      <c r="AE69" s="668"/>
      <c r="AF69" s="668"/>
    </row>
    <row r="70" spans="1:32" s="667" customFormat="1" ht="15.75">
      <c r="A70" s="760">
        <v>7</v>
      </c>
      <c r="B70" s="1857" t="s">
        <v>1285</v>
      </c>
      <c r="C70" s="1857"/>
      <c r="D70" s="905">
        <f>D67-D68-D69</f>
        <v>0</v>
      </c>
      <c r="E70" s="905">
        <f t="shared" ref="E70:H70" si="11">E67-E68-E69</f>
        <v>0</v>
      </c>
      <c r="F70" s="905">
        <f t="shared" si="11"/>
        <v>0</v>
      </c>
      <c r="G70" s="905">
        <f t="shared" si="11"/>
        <v>0</v>
      </c>
      <c r="H70" s="905">
        <f t="shared" si="11"/>
        <v>0</v>
      </c>
      <c r="I70" s="754"/>
      <c r="J70" s="754"/>
      <c r="K70" s="754"/>
      <c r="L70" s="754"/>
      <c r="M70" s="754"/>
      <c r="N70" s="754"/>
      <c r="P70" s="668"/>
      <c r="Q70" s="668"/>
      <c r="R70" s="668"/>
      <c r="S70" s="668"/>
      <c r="T70" s="668"/>
      <c r="U70" s="668"/>
      <c r="V70" s="668"/>
      <c r="W70" s="668"/>
      <c r="X70" s="668"/>
      <c r="Y70" s="668"/>
      <c r="Z70" s="668"/>
      <c r="AA70" s="668"/>
      <c r="AB70" s="668"/>
      <c r="AC70" s="668"/>
      <c r="AD70" s="668"/>
      <c r="AE70" s="668"/>
      <c r="AF70" s="668"/>
    </row>
    <row r="71" spans="1:32" s="667" customFormat="1" ht="15.75">
      <c r="A71" s="760">
        <v>8</v>
      </c>
      <c r="B71" s="1855" t="s">
        <v>1272</v>
      </c>
      <c r="C71" s="1855"/>
      <c r="D71" s="904"/>
      <c r="E71" s="904"/>
      <c r="F71" s="904"/>
      <c r="G71" s="904"/>
      <c r="H71" s="904"/>
      <c r="I71" s="754"/>
      <c r="J71" s="754"/>
      <c r="K71" s="754"/>
      <c r="L71" s="754"/>
      <c r="M71" s="754"/>
      <c r="N71" s="754"/>
      <c r="P71" s="668"/>
      <c r="Q71" s="668"/>
      <c r="R71" s="668"/>
      <c r="S71" s="668"/>
      <c r="T71" s="668"/>
      <c r="U71" s="668"/>
      <c r="V71" s="668"/>
      <c r="W71" s="668"/>
      <c r="X71" s="668"/>
      <c r="Y71" s="668"/>
      <c r="Z71" s="668"/>
      <c r="AA71" s="668"/>
      <c r="AB71" s="668"/>
      <c r="AC71" s="668"/>
      <c r="AD71" s="668"/>
      <c r="AE71" s="668"/>
      <c r="AF71" s="668"/>
    </row>
    <row r="72" spans="1:32" s="667" customFormat="1" ht="15.75">
      <c r="A72" s="760">
        <v>9</v>
      </c>
      <c r="B72" s="1855" t="s">
        <v>1273</v>
      </c>
      <c r="C72" s="1855"/>
      <c r="D72" s="904"/>
      <c r="E72" s="904"/>
      <c r="F72" s="904"/>
      <c r="G72" s="904"/>
      <c r="H72" s="904"/>
      <c r="I72" s="754"/>
      <c r="J72" s="754"/>
      <c r="K72" s="754"/>
      <c r="L72" s="754"/>
      <c r="M72" s="754"/>
      <c r="N72" s="754"/>
      <c r="P72" s="668"/>
      <c r="Q72" s="668"/>
      <c r="R72" s="668"/>
      <c r="S72" s="668"/>
      <c r="T72" s="668"/>
      <c r="U72" s="668"/>
      <c r="V72" s="668"/>
      <c r="W72" s="668"/>
      <c r="X72" s="668"/>
      <c r="Y72" s="668"/>
      <c r="Z72" s="668"/>
      <c r="AA72" s="668"/>
      <c r="AB72" s="668"/>
      <c r="AC72" s="668"/>
      <c r="AD72" s="668"/>
      <c r="AE72" s="668"/>
      <c r="AF72" s="668"/>
    </row>
    <row r="73" spans="1:32" s="667" customFormat="1" ht="15.75">
      <c r="A73" s="760" t="s">
        <v>1274</v>
      </c>
      <c r="B73" s="1850" t="s">
        <v>1275</v>
      </c>
      <c r="C73" s="1850"/>
      <c r="D73" s="904"/>
      <c r="E73" s="904"/>
      <c r="F73" s="904"/>
      <c r="G73" s="904">
        <f>BSheet!D34</f>
        <v>0</v>
      </c>
      <c r="H73" s="904">
        <f>SUM(D73:G73)</f>
        <v>0</v>
      </c>
      <c r="I73" s="907">
        <f>G73-G74</f>
        <v>0</v>
      </c>
      <c r="J73" s="754"/>
      <c r="K73" s="754"/>
      <c r="L73" s="754"/>
      <c r="M73" s="754"/>
      <c r="N73" s="754"/>
      <c r="P73" s="668"/>
      <c r="Q73" s="668"/>
      <c r="R73" s="668"/>
      <c r="S73" s="668"/>
      <c r="T73" s="668"/>
      <c r="U73" s="668"/>
      <c r="V73" s="668"/>
      <c r="W73" s="668"/>
      <c r="X73" s="668"/>
      <c r="Y73" s="668"/>
      <c r="Z73" s="668"/>
      <c r="AA73" s="668"/>
      <c r="AB73" s="668"/>
      <c r="AC73" s="668"/>
      <c r="AD73" s="668"/>
      <c r="AE73" s="668"/>
      <c r="AF73" s="668"/>
    </row>
    <row r="74" spans="1:32" s="667" customFormat="1" ht="15.75">
      <c r="A74" s="760" t="s">
        <v>1276</v>
      </c>
      <c r="B74" s="1850" t="s">
        <v>1277</v>
      </c>
      <c r="C74" s="1850"/>
      <c r="D74" s="904"/>
      <c r="E74" s="904"/>
      <c r="F74" s="904"/>
      <c r="G74" s="904">
        <f>BSheet!D51+BSheet!D61-'BS Notes'!E638</f>
        <v>0</v>
      </c>
      <c r="H74" s="904">
        <f>SUM(D74:G74)</f>
        <v>0</v>
      </c>
      <c r="I74" s="908">
        <f>BSheet!D39+'BS Notes'!E638</f>
        <v>0</v>
      </c>
      <c r="J74" s="754"/>
      <c r="K74" s="754"/>
      <c r="L74" s="754"/>
      <c r="M74" s="754"/>
      <c r="N74" s="754"/>
      <c r="P74" s="668"/>
      <c r="Q74" s="668"/>
      <c r="R74" s="668"/>
      <c r="S74" s="668"/>
      <c r="T74" s="668"/>
      <c r="U74" s="668"/>
      <c r="V74" s="668"/>
      <c r="W74" s="668"/>
      <c r="X74" s="668"/>
      <c r="Y74" s="668"/>
      <c r="Z74" s="668"/>
      <c r="AA74" s="668"/>
      <c r="AB74" s="668"/>
      <c r="AC74" s="668"/>
      <c r="AD74" s="668"/>
      <c r="AE74" s="668"/>
      <c r="AF74" s="668"/>
    </row>
    <row r="75" spans="1:32" s="667" customFormat="1" ht="15.75">
      <c r="A75" s="760" t="s">
        <v>1278</v>
      </c>
      <c r="B75" s="1849" t="s">
        <v>1279</v>
      </c>
      <c r="C75" s="1849"/>
      <c r="D75" s="904"/>
      <c r="E75" s="904"/>
      <c r="F75" s="904"/>
      <c r="G75" s="904">
        <v>0</v>
      </c>
      <c r="H75" s="904">
        <f t="shared" ref="H75:H77" si="12">SUM(D75:G75)</f>
        <v>0</v>
      </c>
      <c r="I75" s="907">
        <f>I73-I74</f>
        <v>0</v>
      </c>
      <c r="J75" s="754"/>
      <c r="K75" s="754"/>
      <c r="L75" s="754"/>
      <c r="M75" s="754"/>
      <c r="N75" s="754"/>
      <c r="P75" s="668"/>
      <c r="Q75" s="668"/>
      <c r="R75" s="668"/>
      <c r="S75" s="668"/>
      <c r="T75" s="668"/>
      <c r="U75" s="668"/>
      <c r="V75" s="668"/>
      <c r="W75" s="668"/>
      <c r="X75" s="668"/>
      <c r="Y75" s="668"/>
      <c r="Z75" s="668"/>
      <c r="AA75" s="668"/>
      <c r="AB75" s="668"/>
      <c r="AC75" s="668"/>
      <c r="AD75" s="668"/>
      <c r="AE75" s="668"/>
      <c r="AF75" s="668"/>
    </row>
    <row r="76" spans="1:32" s="667" customFormat="1" ht="15.75">
      <c r="A76" s="760" t="s">
        <v>1280</v>
      </c>
      <c r="B76" s="1850" t="s">
        <v>31</v>
      </c>
      <c r="C76" s="1850"/>
      <c r="D76" s="904"/>
      <c r="E76" s="904"/>
      <c r="F76" s="904"/>
      <c r="G76" s="904">
        <v>0</v>
      </c>
      <c r="H76" s="904">
        <f t="shared" si="12"/>
        <v>0</v>
      </c>
      <c r="I76" s="754"/>
      <c r="J76" s="754"/>
      <c r="K76" s="754"/>
      <c r="L76" s="754"/>
      <c r="M76" s="754"/>
      <c r="N76" s="754"/>
      <c r="P76" s="668"/>
      <c r="Q76" s="668"/>
      <c r="R76" s="668"/>
      <c r="S76" s="668"/>
      <c r="T76" s="668"/>
      <c r="U76" s="668"/>
      <c r="V76" s="668"/>
      <c r="W76" s="668"/>
      <c r="X76" s="668"/>
      <c r="Y76" s="668"/>
      <c r="Z76" s="668"/>
      <c r="AA76" s="668"/>
      <c r="AB76" s="668"/>
      <c r="AC76" s="668"/>
      <c r="AD76" s="668"/>
      <c r="AE76" s="668"/>
      <c r="AF76" s="668"/>
    </row>
    <row r="77" spans="1:32" s="667" customFormat="1" ht="15.75">
      <c r="A77" s="767" t="s">
        <v>1281</v>
      </c>
      <c r="B77" s="1851" t="s">
        <v>1282</v>
      </c>
      <c r="C77" s="1851"/>
      <c r="D77" s="904"/>
      <c r="E77" s="904"/>
      <c r="F77" s="904"/>
      <c r="G77" s="904">
        <v>0</v>
      </c>
      <c r="H77" s="904">
        <f t="shared" si="12"/>
        <v>0</v>
      </c>
      <c r="I77" s="754"/>
      <c r="J77" s="754"/>
      <c r="K77" s="754"/>
      <c r="L77" s="754"/>
      <c r="M77" s="754"/>
      <c r="N77" s="754"/>
      <c r="P77" s="668"/>
      <c r="Q77" s="668"/>
      <c r="R77" s="668"/>
      <c r="S77" s="668"/>
      <c r="T77" s="668"/>
      <c r="U77" s="668"/>
      <c r="V77" s="668"/>
      <c r="W77" s="668"/>
      <c r="X77" s="668"/>
      <c r="Y77" s="668"/>
      <c r="Z77" s="668"/>
      <c r="AA77" s="668"/>
      <c r="AB77" s="668"/>
      <c r="AC77" s="668"/>
      <c r="AD77" s="668"/>
      <c r="AE77" s="668"/>
      <c r="AF77" s="668"/>
    </row>
    <row r="78" spans="1:32" s="667" customFormat="1" ht="15.75">
      <c r="B78" s="756"/>
      <c r="C78" s="755"/>
      <c r="D78" s="755"/>
      <c r="E78" s="755"/>
      <c r="F78" s="755"/>
      <c r="G78" s="755"/>
      <c r="H78" s="755"/>
      <c r="I78" s="754"/>
      <c r="J78" s="754"/>
      <c r="K78" s="754"/>
      <c r="L78" s="754"/>
      <c r="M78" s="754"/>
      <c r="N78" s="754"/>
      <c r="P78" s="668"/>
      <c r="Q78" s="668"/>
      <c r="R78" s="668"/>
      <c r="S78" s="668"/>
      <c r="T78" s="668"/>
      <c r="U78" s="668"/>
      <c r="V78" s="668"/>
      <c r="W78" s="668"/>
      <c r="X78" s="668"/>
      <c r="Y78" s="668"/>
      <c r="Z78" s="668"/>
      <c r="AA78" s="668"/>
      <c r="AB78" s="668"/>
      <c r="AC78" s="668"/>
      <c r="AD78" s="668"/>
      <c r="AE78" s="668"/>
      <c r="AF78" s="668"/>
    </row>
    <row r="79" spans="1:32" s="667" customFormat="1" ht="15.75">
      <c r="A79" s="665" t="s">
        <v>1067</v>
      </c>
      <c r="B79" s="756" t="s">
        <v>1286</v>
      </c>
      <c r="C79" s="755"/>
      <c r="D79" s="755"/>
      <c r="E79" s="755"/>
      <c r="F79" s="755"/>
      <c r="G79" s="755"/>
      <c r="H79" s="755"/>
      <c r="I79" s="754"/>
      <c r="J79" s="754"/>
      <c r="K79" s="754"/>
      <c r="L79" s="754"/>
      <c r="M79" s="754"/>
      <c r="N79" s="754"/>
      <c r="P79" s="668"/>
      <c r="Q79" s="668"/>
      <c r="R79" s="668"/>
      <c r="S79" s="668"/>
      <c r="T79" s="668"/>
      <c r="U79" s="668"/>
      <c r="V79" s="668"/>
      <c r="W79" s="668"/>
      <c r="X79" s="668"/>
      <c r="Y79" s="668"/>
      <c r="Z79" s="668"/>
      <c r="AA79" s="668"/>
      <c r="AB79" s="668"/>
      <c r="AC79" s="668"/>
      <c r="AD79" s="668"/>
      <c r="AE79" s="668"/>
      <c r="AF79" s="668"/>
    </row>
    <row r="80" spans="1:32" s="667" customFormat="1" ht="47.25" customHeight="1">
      <c r="A80" s="1852" t="s">
        <v>1287</v>
      </c>
      <c r="B80" s="1852"/>
      <c r="C80" s="1852"/>
      <c r="D80" s="1852"/>
      <c r="E80" s="1852"/>
      <c r="F80" s="1852"/>
      <c r="G80" s="1852"/>
      <c r="H80" s="1852"/>
      <c r="I80" s="768"/>
      <c r="J80" s="768"/>
      <c r="K80" s="768"/>
      <c r="L80" s="768"/>
      <c r="M80" s="768"/>
      <c r="N80" s="768"/>
      <c r="P80" s="668"/>
      <c r="Q80" s="668"/>
      <c r="R80" s="668"/>
      <c r="S80" s="668"/>
      <c r="T80" s="668"/>
      <c r="U80" s="668"/>
      <c r="V80" s="668"/>
      <c r="W80" s="668"/>
      <c r="X80" s="668"/>
      <c r="Y80" s="668"/>
      <c r="Z80" s="668"/>
      <c r="AA80" s="668"/>
      <c r="AB80" s="668"/>
      <c r="AC80" s="668"/>
      <c r="AD80" s="668"/>
      <c r="AE80" s="668"/>
      <c r="AF80" s="668"/>
    </row>
    <row r="81" spans="1:32" s="667" customFormat="1" ht="15.75">
      <c r="B81" s="769" t="s">
        <v>1033</v>
      </c>
      <c r="C81" s="768"/>
      <c r="D81" s="768"/>
      <c r="E81" s="768"/>
      <c r="F81" s="768"/>
      <c r="G81" s="768"/>
      <c r="H81" s="757" t="s">
        <v>1057</v>
      </c>
      <c r="I81" s="768"/>
      <c r="K81" s="768"/>
      <c r="L81" s="768"/>
      <c r="M81" s="768"/>
      <c r="N81" s="768"/>
      <c r="P81" s="668"/>
      <c r="Q81" s="668"/>
      <c r="R81" s="668"/>
      <c r="S81" s="668"/>
      <c r="T81" s="668"/>
      <c r="U81" s="668"/>
      <c r="V81" s="668"/>
      <c r="W81" s="668"/>
      <c r="X81" s="668"/>
      <c r="Y81" s="668"/>
      <c r="Z81" s="668"/>
      <c r="AA81" s="668"/>
      <c r="AB81" s="668"/>
      <c r="AC81" s="668"/>
      <c r="AD81" s="668"/>
      <c r="AE81" s="668"/>
      <c r="AF81" s="668"/>
    </row>
    <row r="82" spans="1:32" s="667" customFormat="1" ht="15.75">
      <c r="B82" s="1853" t="s">
        <v>1288</v>
      </c>
      <c r="C82" s="770" t="s">
        <v>311</v>
      </c>
      <c r="D82" s="770"/>
      <c r="E82" s="770" t="s">
        <v>1241</v>
      </c>
      <c r="F82" s="770"/>
      <c r="G82" s="1854" t="s">
        <v>313</v>
      </c>
      <c r="H82" s="1854"/>
      <c r="K82" s="771"/>
      <c r="L82" s="771"/>
      <c r="M82" s="771"/>
      <c r="N82" s="771"/>
      <c r="O82" s="668"/>
      <c r="P82" s="668"/>
      <c r="Q82" s="668"/>
      <c r="R82" s="668"/>
      <c r="S82" s="668"/>
      <c r="T82" s="668"/>
      <c r="U82" s="668"/>
      <c r="V82" s="668"/>
      <c r="W82" s="668"/>
      <c r="X82" s="668"/>
      <c r="Y82" s="668"/>
      <c r="Z82" s="668"/>
      <c r="AA82" s="668"/>
      <c r="AB82" s="668"/>
      <c r="AC82" s="668"/>
      <c r="AD82" s="668"/>
      <c r="AE82" s="668"/>
      <c r="AF82" s="668"/>
    </row>
    <row r="83" spans="1:32" s="667" customFormat="1" ht="47.25">
      <c r="B83" s="1853"/>
      <c r="C83" s="772" t="s">
        <v>1289</v>
      </c>
      <c r="D83" s="772" t="s">
        <v>1290</v>
      </c>
      <c r="E83" s="772" t="s">
        <v>1289</v>
      </c>
      <c r="F83" s="772" t="s">
        <v>1290</v>
      </c>
      <c r="G83" s="772" t="s">
        <v>1289</v>
      </c>
      <c r="H83" s="772" t="s">
        <v>1290</v>
      </c>
      <c r="K83" s="773"/>
      <c r="L83" s="773"/>
      <c r="M83" s="773"/>
      <c r="N83" s="773"/>
      <c r="O83" s="668"/>
      <c r="P83" s="668"/>
      <c r="Q83" s="668"/>
      <c r="R83" s="668"/>
      <c r="S83" s="668"/>
      <c r="T83" s="668"/>
      <c r="U83" s="668"/>
      <c r="V83" s="668"/>
      <c r="W83" s="668"/>
      <c r="X83" s="668"/>
      <c r="Y83" s="668"/>
      <c r="Z83" s="668"/>
      <c r="AA83" s="668"/>
      <c r="AB83" s="668"/>
      <c r="AC83" s="668"/>
      <c r="AD83" s="668"/>
      <c r="AE83" s="668"/>
      <c r="AF83" s="668"/>
    </row>
    <row r="84" spans="1:32" s="667" customFormat="1" ht="15.75">
      <c r="B84" s="774" t="s">
        <v>1291</v>
      </c>
      <c r="C84" s="765"/>
      <c r="D84" s="765"/>
      <c r="E84" s="765"/>
      <c r="F84" s="765"/>
      <c r="G84" s="765"/>
      <c r="H84" s="765"/>
      <c r="K84" s="775"/>
      <c r="L84" s="775"/>
      <c r="M84" s="775"/>
      <c r="N84" s="775"/>
      <c r="O84" s="668"/>
      <c r="P84" s="668"/>
      <c r="Q84" s="668"/>
      <c r="R84" s="668"/>
      <c r="S84" s="668"/>
      <c r="T84" s="668"/>
      <c r="U84" s="668"/>
      <c r="V84" s="668"/>
      <c r="W84" s="668"/>
      <c r="X84" s="668"/>
      <c r="Y84" s="668"/>
      <c r="Z84" s="668"/>
      <c r="AA84" s="668"/>
      <c r="AB84" s="668"/>
      <c r="AC84" s="668"/>
      <c r="AD84" s="668"/>
      <c r="AE84" s="668"/>
      <c r="AF84" s="668"/>
    </row>
    <row r="85" spans="1:32" s="667" customFormat="1" ht="15.75">
      <c r="B85" s="774" t="s">
        <v>1292</v>
      </c>
      <c r="C85" s="1866" t="s">
        <v>1522</v>
      </c>
      <c r="D85" s="1867"/>
      <c r="E85" s="1867"/>
      <c r="F85" s="1867"/>
      <c r="G85" s="1867"/>
      <c r="H85" s="1868"/>
      <c r="K85" s="775"/>
      <c r="L85" s="775"/>
      <c r="M85" s="775"/>
      <c r="N85" s="775"/>
      <c r="O85" s="668"/>
      <c r="P85" s="668"/>
      <c r="Q85" s="668"/>
      <c r="R85" s="668"/>
      <c r="S85" s="668"/>
      <c r="T85" s="668"/>
      <c r="U85" s="668"/>
      <c r="V85" s="668"/>
      <c r="W85" s="668"/>
      <c r="X85" s="668"/>
      <c r="Y85" s="668"/>
      <c r="Z85" s="668"/>
      <c r="AA85" s="668"/>
      <c r="AB85" s="668"/>
      <c r="AC85" s="668"/>
      <c r="AD85" s="668"/>
      <c r="AE85" s="668"/>
      <c r="AF85" s="668"/>
    </row>
    <row r="86" spans="1:32" s="667" customFormat="1" ht="15.75">
      <c r="B86" s="776">
        <v>1</v>
      </c>
      <c r="C86" s="1869"/>
      <c r="D86" s="1870"/>
      <c r="E86" s="1870"/>
      <c r="F86" s="1870"/>
      <c r="G86" s="1870"/>
      <c r="H86" s="1871"/>
      <c r="K86" s="775"/>
      <c r="L86" s="775"/>
      <c r="M86" s="775"/>
      <c r="N86" s="775"/>
      <c r="O86" s="668"/>
      <c r="P86" s="668"/>
      <c r="Q86" s="668"/>
      <c r="R86" s="668"/>
      <c r="S86" s="668"/>
      <c r="T86" s="668"/>
      <c r="U86" s="668"/>
      <c r="V86" s="668"/>
      <c r="W86" s="668"/>
      <c r="X86" s="668"/>
      <c r="Y86" s="668"/>
      <c r="Z86" s="668"/>
      <c r="AA86" s="668"/>
      <c r="AB86" s="668"/>
      <c r="AC86" s="668"/>
      <c r="AD86" s="668"/>
      <c r="AE86" s="668"/>
      <c r="AF86" s="668"/>
    </row>
    <row r="87" spans="1:32" s="667" customFormat="1" ht="15.75">
      <c r="B87" s="776">
        <v>2</v>
      </c>
      <c r="C87" s="1869"/>
      <c r="D87" s="1870"/>
      <c r="E87" s="1870"/>
      <c r="F87" s="1870"/>
      <c r="G87" s="1870"/>
      <c r="H87" s="1871"/>
      <c r="K87" s="775"/>
      <c r="L87" s="775"/>
      <c r="M87" s="775"/>
      <c r="N87" s="775"/>
      <c r="O87" s="668"/>
      <c r="P87" s="668"/>
      <c r="Q87" s="668"/>
      <c r="R87" s="668"/>
      <c r="S87" s="668"/>
      <c r="T87" s="668"/>
      <c r="U87" s="668"/>
      <c r="V87" s="668"/>
      <c r="W87" s="668"/>
      <c r="X87" s="668"/>
      <c r="Y87" s="668"/>
      <c r="Z87" s="668"/>
      <c r="AA87" s="668"/>
      <c r="AB87" s="668"/>
      <c r="AC87" s="668"/>
      <c r="AD87" s="668"/>
      <c r="AE87" s="668"/>
      <c r="AF87" s="668"/>
    </row>
    <row r="88" spans="1:32" s="667" customFormat="1" ht="15.75">
      <c r="B88" s="776">
        <v>3</v>
      </c>
      <c r="C88" s="1872"/>
      <c r="D88" s="1873"/>
      <c r="E88" s="1873"/>
      <c r="F88" s="1873"/>
      <c r="G88" s="1873"/>
      <c r="H88" s="1874"/>
      <c r="K88" s="775"/>
      <c r="L88" s="775"/>
      <c r="M88" s="775"/>
      <c r="N88" s="775"/>
      <c r="O88" s="668"/>
      <c r="P88" s="668"/>
      <c r="Q88" s="668"/>
      <c r="R88" s="668"/>
      <c r="S88" s="668"/>
      <c r="T88" s="668"/>
      <c r="U88" s="668"/>
      <c r="V88" s="668"/>
      <c r="W88" s="668"/>
      <c r="X88" s="668"/>
      <c r="Y88" s="668"/>
      <c r="Z88" s="668"/>
      <c r="AA88" s="668"/>
      <c r="AB88" s="668"/>
      <c r="AC88" s="668"/>
      <c r="AD88" s="668"/>
      <c r="AE88" s="668"/>
      <c r="AF88" s="668"/>
    </row>
    <row r="89" spans="1:32" s="667" customFormat="1" ht="15.75">
      <c r="B89" s="774" t="s">
        <v>1293</v>
      </c>
      <c r="C89" s="765"/>
      <c r="D89" s="765"/>
      <c r="E89" s="765"/>
      <c r="F89" s="765"/>
      <c r="G89" s="765"/>
      <c r="H89" s="765"/>
      <c r="K89" s="775"/>
      <c r="L89" s="775"/>
      <c r="M89" s="775"/>
      <c r="N89" s="775"/>
      <c r="O89" s="668"/>
      <c r="P89" s="668"/>
      <c r="Q89" s="668"/>
      <c r="R89" s="668"/>
      <c r="S89" s="668"/>
      <c r="T89" s="668"/>
      <c r="U89" s="668"/>
      <c r="V89" s="668"/>
      <c r="W89" s="668"/>
      <c r="X89" s="668"/>
      <c r="Y89" s="668"/>
      <c r="Z89" s="668"/>
      <c r="AA89" s="668"/>
      <c r="AB89" s="668"/>
      <c r="AC89" s="668"/>
      <c r="AD89" s="668"/>
      <c r="AE89" s="668"/>
      <c r="AF89" s="668"/>
    </row>
    <row r="90" spans="1:32" s="667" customFormat="1" ht="15.75">
      <c r="B90" s="754"/>
      <c r="C90" s="754"/>
      <c r="D90" s="754"/>
      <c r="E90" s="777"/>
      <c r="F90" s="777"/>
      <c r="G90" s="777"/>
      <c r="H90" s="777"/>
      <c r="I90" s="777"/>
      <c r="J90" s="777"/>
      <c r="K90" s="775"/>
      <c r="L90" s="775"/>
      <c r="M90" s="775"/>
      <c r="N90" s="775"/>
      <c r="O90" s="668"/>
      <c r="P90" s="668"/>
      <c r="Q90" s="668"/>
      <c r="R90" s="668"/>
      <c r="S90" s="668"/>
      <c r="T90" s="668"/>
      <c r="U90" s="668"/>
      <c r="V90" s="668"/>
      <c r="W90" s="668"/>
      <c r="X90" s="668"/>
      <c r="Y90" s="668"/>
      <c r="Z90" s="668"/>
      <c r="AA90" s="668"/>
      <c r="AB90" s="668"/>
      <c r="AC90" s="668"/>
      <c r="AD90" s="668"/>
      <c r="AE90" s="668"/>
      <c r="AF90" s="668"/>
    </row>
    <row r="91" spans="1:32" s="667" customFormat="1" ht="15.75">
      <c r="A91" s="695"/>
      <c r="B91" s="1846"/>
      <c r="C91" s="1846"/>
      <c r="D91" s="1846"/>
      <c r="E91" s="1846"/>
      <c r="F91" s="1846"/>
      <c r="G91" s="1846"/>
      <c r="H91" s="1846"/>
    </row>
    <row r="92" spans="1:32" s="667" customFormat="1" ht="15.75">
      <c r="B92" s="1846"/>
      <c r="C92" s="1846"/>
      <c r="D92" s="1846"/>
      <c r="E92" s="1846"/>
      <c r="F92" s="1846"/>
      <c r="G92" s="1846"/>
      <c r="H92" s="1846"/>
    </row>
    <row r="93" spans="1:32" s="667" customFormat="1" ht="15.75">
      <c r="B93" s="1846"/>
      <c r="C93" s="1846"/>
      <c r="D93" s="1846"/>
      <c r="E93" s="1846"/>
      <c r="F93" s="1846"/>
      <c r="G93" s="1846"/>
      <c r="H93" s="1846"/>
    </row>
    <row r="94" spans="1:32" s="667" customFormat="1" ht="111.75" customHeight="1">
      <c r="B94" s="1763"/>
      <c r="C94" s="1763"/>
      <c r="D94" s="1763"/>
      <c r="E94" s="1763"/>
      <c r="F94" s="1763"/>
      <c r="G94" s="1763"/>
      <c r="H94" s="1763"/>
    </row>
    <row r="95" spans="1:32" s="667" customFormat="1" ht="15.75"/>
    <row r="96" spans="1:32" s="667" customFormat="1" ht="15.75">
      <c r="B96" s="1846"/>
      <c r="C96" s="1846"/>
      <c r="D96" s="1846"/>
      <c r="E96" s="1846"/>
      <c r="F96" s="1846"/>
      <c r="G96" s="1846"/>
      <c r="H96" s="1846"/>
    </row>
    <row r="97" spans="1:11" s="667" customFormat="1" ht="15.75">
      <c r="A97" s="665"/>
      <c r="B97" s="1846"/>
      <c r="C97" s="1846"/>
      <c r="D97" s="1846"/>
      <c r="E97" s="1846"/>
      <c r="F97" s="1846"/>
      <c r="G97" s="1846"/>
      <c r="H97" s="1846"/>
    </row>
    <row r="98" spans="1:11" s="667" customFormat="1" ht="63.75" customHeight="1">
      <c r="B98" s="1848"/>
      <c r="C98" s="1848"/>
      <c r="D98" s="1848"/>
      <c r="E98" s="1848"/>
      <c r="F98" s="1848"/>
      <c r="G98" s="1848"/>
      <c r="H98" s="1848"/>
      <c r="I98" s="735"/>
      <c r="J98" s="735"/>
      <c r="K98" s="735"/>
    </row>
    <row r="99" spans="1:11" s="667" customFormat="1" ht="15.75">
      <c r="B99" s="1775"/>
      <c r="C99" s="1775"/>
      <c r="D99" s="1775"/>
      <c r="E99" s="1775"/>
      <c r="F99" s="1775"/>
      <c r="G99" s="1775"/>
      <c r="H99" s="1775"/>
    </row>
    <row r="100" spans="1:11" s="667" customFormat="1" ht="15.75">
      <c r="A100" s="665"/>
      <c r="B100" s="1846"/>
      <c r="C100" s="1846"/>
      <c r="D100" s="1846"/>
      <c r="E100" s="1846"/>
      <c r="F100" s="1846"/>
      <c r="G100" s="1846"/>
      <c r="H100" s="1846"/>
    </row>
    <row r="101" spans="1:11" s="667" customFormat="1" ht="50.25" customHeight="1">
      <c r="B101" s="1847"/>
      <c r="C101" s="1847"/>
      <c r="D101" s="1847"/>
      <c r="E101" s="1847"/>
      <c r="F101" s="1847"/>
      <c r="G101" s="1847"/>
      <c r="H101" s="1847"/>
      <c r="I101" s="735"/>
      <c r="J101" s="735"/>
      <c r="K101" s="735"/>
    </row>
    <row r="102" spans="1:11" s="667" customFormat="1" ht="15.75">
      <c r="B102" s="1775"/>
      <c r="C102" s="1775"/>
      <c r="D102" s="1775"/>
      <c r="E102" s="1775"/>
      <c r="F102" s="1775"/>
      <c r="G102" s="1775"/>
      <c r="H102" s="1775"/>
      <c r="I102" s="735"/>
      <c r="J102" s="735"/>
      <c r="K102" s="735"/>
    </row>
    <row r="103" spans="1:11" s="667" customFormat="1" ht="15.75">
      <c r="A103" s="665"/>
      <c r="B103" s="1846"/>
      <c r="C103" s="1846"/>
      <c r="D103" s="1846"/>
      <c r="E103" s="1846"/>
      <c r="F103" s="1846"/>
      <c r="G103" s="1846"/>
      <c r="H103" s="1846"/>
    </row>
    <row r="104" spans="1:11" s="667" customFormat="1" ht="50.25" customHeight="1">
      <c r="B104" s="1848"/>
      <c r="C104" s="1848"/>
      <c r="D104" s="1848"/>
      <c r="E104" s="1848"/>
      <c r="F104" s="1848"/>
      <c r="G104" s="1848"/>
      <c r="H104" s="1848"/>
      <c r="I104" s="735"/>
      <c r="J104" s="735"/>
      <c r="K104" s="735"/>
    </row>
    <row r="105" spans="1:11" s="667" customFormat="1" ht="32.25" customHeight="1">
      <c r="B105" s="1848"/>
      <c r="C105" s="1848"/>
      <c r="D105" s="1848"/>
      <c r="E105" s="1848"/>
      <c r="F105" s="1848"/>
      <c r="G105" s="1848"/>
      <c r="H105" s="1848"/>
      <c r="I105" s="735"/>
      <c r="J105" s="735"/>
      <c r="K105" s="735"/>
    </row>
    <row r="106" spans="1:11" s="667" customFormat="1" ht="15.75">
      <c r="B106" s="1848"/>
      <c r="C106" s="1848"/>
      <c r="D106" s="1848"/>
      <c r="E106" s="1848"/>
      <c r="F106" s="1848"/>
      <c r="G106" s="1848"/>
      <c r="H106" s="1848"/>
      <c r="I106" s="735"/>
      <c r="J106" s="735"/>
      <c r="K106" s="735"/>
    </row>
    <row r="107" spans="1:11" s="667" customFormat="1" ht="15.75">
      <c r="A107" s="665"/>
      <c r="B107" s="1846"/>
      <c r="C107" s="1846"/>
      <c r="D107" s="1846"/>
      <c r="E107" s="1846"/>
      <c r="F107" s="1846"/>
      <c r="G107" s="1846"/>
      <c r="H107" s="1846"/>
    </row>
    <row r="108" spans="1:11" s="667" customFormat="1" ht="78.75" customHeight="1">
      <c r="B108" s="1763"/>
      <c r="C108" s="1763"/>
      <c r="D108" s="1763"/>
      <c r="E108" s="1763"/>
      <c r="F108" s="1763"/>
      <c r="G108" s="1763"/>
      <c r="H108" s="1763"/>
      <c r="I108" s="707"/>
      <c r="J108" s="707"/>
      <c r="K108" s="707"/>
    </row>
    <row r="109" spans="1:11" s="667" customFormat="1" ht="33.75" customHeight="1">
      <c r="B109" s="1763"/>
      <c r="C109" s="1763"/>
      <c r="D109" s="1763"/>
      <c r="E109" s="1763"/>
      <c r="F109" s="1763"/>
      <c r="G109" s="1763"/>
      <c r="H109" s="1763"/>
      <c r="I109" s="707"/>
      <c r="J109" s="707"/>
      <c r="K109" s="707"/>
    </row>
    <row r="110" spans="1:11" s="667" customFormat="1" ht="15.75">
      <c r="C110" s="747"/>
    </row>
    <row r="111" spans="1:11" s="667" customFormat="1" ht="15.75">
      <c r="A111" s="665"/>
      <c r="B111" s="1846"/>
      <c r="C111" s="1846"/>
      <c r="D111" s="1846"/>
      <c r="E111" s="1846"/>
      <c r="F111" s="1846"/>
      <c r="G111" s="1846"/>
      <c r="H111" s="1846"/>
    </row>
    <row r="112" spans="1:11" s="667" customFormat="1" ht="64.5" customHeight="1">
      <c r="B112" s="1847"/>
      <c r="C112" s="1847"/>
      <c r="D112" s="1847"/>
      <c r="E112" s="1847"/>
      <c r="F112" s="1847"/>
      <c r="G112" s="1847"/>
      <c r="H112" s="1847"/>
      <c r="I112" s="735"/>
      <c r="J112" s="735"/>
      <c r="K112" s="735"/>
    </row>
    <row r="113" spans="2:32" s="667" customFormat="1" ht="32.25" customHeight="1">
      <c r="B113" s="1847"/>
      <c r="C113" s="1847"/>
      <c r="D113" s="1847"/>
      <c r="E113" s="1847"/>
      <c r="F113" s="1847"/>
      <c r="G113" s="1847"/>
      <c r="H113" s="1847"/>
      <c r="I113" s="735"/>
      <c r="J113" s="735"/>
      <c r="K113" s="735"/>
    </row>
    <row r="114" spans="2:32" s="667" customFormat="1" ht="15.75">
      <c r="B114" s="1775"/>
      <c r="C114" s="1775"/>
      <c r="D114" s="1775"/>
      <c r="E114" s="1775"/>
      <c r="F114" s="1775"/>
      <c r="G114" s="1775"/>
      <c r="H114" s="1775"/>
      <c r="I114" s="735"/>
      <c r="J114" s="735"/>
      <c r="K114" s="735"/>
    </row>
    <row r="115" spans="2:32" s="667" customFormat="1" ht="15.75">
      <c r="I115" s="668"/>
      <c r="J115" s="668"/>
      <c r="K115" s="668"/>
      <c r="L115" s="668"/>
      <c r="M115" s="668"/>
      <c r="N115" s="668"/>
      <c r="P115" s="668"/>
      <c r="Q115" s="668"/>
      <c r="R115" s="668"/>
      <c r="S115" s="668"/>
      <c r="T115" s="668"/>
      <c r="U115" s="668"/>
      <c r="V115" s="668"/>
      <c r="W115" s="668"/>
      <c r="X115" s="668"/>
      <c r="Y115" s="668"/>
      <c r="Z115" s="668"/>
      <c r="AA115" s="668"/>
      <c r="AB115" s="668"/>
      <c r="AC115" s="668"/>
      <c r="AD115" s="668"/>
      <c r="AE115" s="668"/>
      <c r="AF115" s="668"/>
    </row>
  </sheetData>
  <mergeCells count="9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2:C62"/>
    <mergeCell ref="B49:C49"/>
    <mergeCell ref="B50:C50"/>
    <mergeCell ref="B51:C51"/>
    <mergeCell ref="B52:C52"/>
    <mergeCell ref="B53:C53"/>
    <mergeCell ref="B54:C54"/>
    <mergeCell ref="B57:C57"/>
    <mergeCell ref="B58:C58"/>
    <mergeCell ref="B59:C59"/>
    <mergeCell ref="B60:C60"/>
    <mergeCell ref="B61:C61"/>
    <mergeCell ref="B74:C74"/>
    <mergeCell ref="B63:C63"/>
    <mergeCell ref="B64:C64"/>
    <mergeCell ref="B65:C65"/>
    <mergeCell ref="B66:C66"/>
    <mergeCell ref="B67:C67"/>
    <mergeCell ref="B68:C68"/>
    <mergeCell ref="B69:C69"/>
    <mergeCell ref="B70:C70"/>
    <mergeCell ref="B71:C71"/>
    <mergeCell ref="B72:C72"/>
    <mergeCell ref="B73:C73"/>
    <mergeCell ref="B75:C75"/>
    <mergeCell ref="B76:C76"/>
    <mergeCell ref="B77:C77"/>
    <mergeCell ref="A80:H80"/>
    <mergeCell ref="B82:B83"/>
    <mergeCell ref="G82:H82"/>
    <mergeCell ref="B103:H103"/>
    <mergeCell ref="B91:H91"/>
    <mergeCell ref="B92:H92"/>
    <mergeCell ref="B93:H93"/>
    <mergeCell ref="B94:H94"/>
    <mergeCell ref="B96:H96"/>
    <mergeCell ref="B97:H97"/>
    <mergeCell ref="B98:H98"/>
    <mergeCell ref="B99:H99"/>
    <mergeCell ref="B100:H100"/>
    <mergeCell ref="B101:H101"/>
    <mergeCell ref="B102:H102"/>
    <mergeCell ref="B111:H111"/>
    <mergeCell ref="B112:H112"/>
    <mergeCell ref="B113:H113"/>
    <mergeCell ref="B114:H114"/>
    <mergeCell ref="B104:H104"/>
    <mergeCell ref="B105:H105"/>
    <mergeCell ref="B106:H106"/>
    <mergeCell ref="B107:H107"/>
    <mergeCell ref="B108:H108"/>
    <mergeCell ref="B109:H10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dimension ref="A1:BB214"/>
  <sheetViews>
    <sheetView showGridLines="0" view="pageBreakPreview" topLeftCell="A118" zoomScale="110" zoomScaleSheetLayoutView="110" workbookViewId="0">
      <selection activeCell="L14" sqref="L14"/>
    </sheetView>
  </sheetViews>
  <sheetFormatPr defaultRowHeight="15.75"/>
  <cols>
    <col min="1" max="1" width="7" style="662" customWidth="1"/>
    <col min="2" max="2" width="42.140625" style="662" customWidth="1"/>
    <col min="3" max="3" width="11.28515625" style="662" customWidth="1"/>
    <col min="4" max="4" width="9.140625" style="662" customWidth="1"/>
    <col min="5" max="5" width="10.42578125" style="662" customWidth="1"/>
    <col min="6" max="8" width="8.140625" style="662" customWidth="1"/>
    <col min="9" max="11" width="9.140625" style="662"/>
    <col min="12" max="51" width="9.140625" style="122"/>
    <col min="52" max="16384" width="9.140625" style="662"/>
  </cols>
  <sheetData>
    <row r="1" spans="1:51">
      <c r="A1" s="2" t="s">
        <v>1294</v>
      </c>
    </row>
    <row r="2" spans="1:51">
      <c r="A2" s="2" t="s">
        <v>1295</v>
      </c>
    </row>
    <row r="4" spans="1:51">
      <c r="A4" s="2" t="s">
        <v>1056</v>
      </c>
      <c r="B4" s="2" t="s">
        <v>1296</v>
      </c>
      <c r="C4" s="2"/>
      <c r="D4" s="2"/>
    </row>
    <row r="5" spans="1:51">
      <c r="B5" s="2" t="s">
        <v>1297</v>
      </c>
    </row>
    <row r="6" spans="1:51" ht="131.25" customHeight="1">
      <c r="B6" s="1935" t="s">
        <v>1298</v>
      </c>
      <c r="C6" s="1935"/>
      <c r="D6" s="1935"/>
      <c r="E6" s="1935"/>
      <c r="F6" s="1935"/>
      <c r="G6" s="1935"/>
      <c r="H6" s="1935"/>
      <c r="I6" s="778"/>
      <c r="J6" s="779"/>
      <c r="K6" s="779"/>
      <c r="L6" s="779"/>
      <c r="M6" s="779"/>
      <c r="N6" s="779"/>
      <c r="O6" s="779"/>
      <c r="P6" s="779"/>
    </row>
    <row r="8" spans="1:51">
      <c r="A8" s="780" t="s">
        <v>1299</v>
      </c>
    </row>
    <row r="9" spans="1:51" s="782" customFormat="1">
      <c r="A9" s="122"/>
      <c r="B9" s="781" t="s">
        <v>1300</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82" customFormat="1" ht="84.75" customHeight="1">
      <c r="A10" s="122"/>
      <c r="B10" s="1935" t="s">
        <v>1301</v>
      </c>
      <c r="C10" s="1935"/>
      <c r="D10" s="1935"/>
      <c r="E10" s="1935"/>
      <c r="F10" s="1935"/>
      <c r="G10" s="1935"/>
      <c r="H10" s="1935"/>
      <c r="I10" s="778"/>
      <c r="J10" s="783"/>
      <c r="K10" s="783"/>
      <c r="L10" s="783"/>
      <c r="M10" s="783"/>
      <c r="N10" s="783"/>
      <c r="O10" s="783"/>
      <c r="P10" s="783"/>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84" t="s">
        <v>1302</v>
      </c>
      <c r="C12" s="169"/>
      <c r="D12" s="169"/>
      <c r="E12" s="169"/>
    </row>
    <row r="13" spans="1:51" s="122" customFormat="1" ht="71.25" customHeight="1">
      <c r="A13" s="662"/>
      <c r="B13" s="1935" t="s">
        <v>1303</v>
      </c>
      <c r="C13" s="1935"/>
      <c r="D13" s="1935"/>
      <c r="E13" s="1935"/>
      <c r="F13" s="1935"/>
      <c r="G13" s="1935"/>
      <c r="H13" s="1935"/>
      <c r="I13" s="778"/>
      <c r="J13" s="785"/>
      <c r="K13" s="785"/>
      <c r="L13" s="785"/>
      <c r="M13" s="785"/>
      <c r="N13" s="785"/>
      <c r="O13" s="785"/>
      <c r="P13" s="785"/>
    </row>
    <row r="14" spans="1:51" s="122" customFormat="1">
      <c r="A14" s="662"/>
      <c r="B14" s="1936"/>
      <c r="C14" s="1936"/>
      <c r="D14" s="1936"/>
      <c r="E14" s="1936"/>
      <c r="F14" s="662"/>
      <c r="G14" s="662"/>
      <c r="H14" s="662"/>
      <c r="I14" s="662"/>
      <c r="J14" s="662"/>
      <c r="K14" s="662"/>
    </row>
    <row r="15" spans="1:51" s="122" customFormat="1" ht="30.75" customHeight="1">
      <c r="A15" s="662"/>
      <c r="B15" s="1937" t="s">
        <v>1304</v>
      </c>
      <c r="C15" s="1937"/>
      <c r="D15" s="1937"/>
      <c r="E15" s="1937"/>
      <c r="F15" s="1937"/>
      <c r="G15" s="1937"/>
      <c r="H15" s="1937"/>
      <c r="I15" s="662"/>
      <c r="J15" s="662"/>
      <c r="K15" s="662"/>
    </row>
    <row r="16" spans="1:51" s="122" customFormat="1" ht="21.75" customHeight="1">
      <c r="A16" s="662"/>
      <c r="B16" s="786"/>
      <c r="C16" s="786"/>
      <c r="E16" s="786"/>
      <c r="H16" s="757" t="s">
        <v>1305</v>
      </c>
      <c r="I16" s="662"/>
      <c r="J16" s="662"/>
      <c r="K16" s="662"/>
    </row>
    <row r="17" spans="1:11" s="122" customFormat="1" ht="14.25" customHeight="1">
      <c r="A17" s="662"/>
      <c r="B17" s="1920" t="s">
        <v>1306</v>
      </c>
      <c r="C17" s="1920"/>
      <c r="D17" s="1920"/>
      <c r="E17" s="1938" t="s">
        <v>1069</v>
      </c>
      <c r="F17" s="1939"/>
      <c r="G17" s="1938" t="s">
        <v>1070</v>
      </c>
      <c r="H17" s="1939"/>
      <c r="I17" s="662"/>
      <c r="J17" s="662"/>
      <c r="K17" s="662"/>
    </row>
    <row r="18" spans="1:11" s="122" customFormat="1">
      <c r="A18" s="662"/>
      <c r="B18" s="1919" t="s">
        <v>21</v>
      </c>
      <c r="C18" s="1919"/>
      <c r="D18" s="1919"/>
      <c r="E18" s="1931"/>
      <c r="F18" s="1931"/>
      <c r="G18" s="1931"/>
      <c r="H18" s="1931"/>
      <c r="I18" s="662"/>
      <c r="J18" s="662"/>
      <c r="K18" s="662"/>
    </row>
    <row r="19" spans="1:11" s="122" customFormat="1">
      <c r="A19" s="662"/>
      <c r="B19" s="1919" t="s">
        <v>20</v>
      </c>
      <c r="C19" s="1919"/>
      <c r="D19" s="1919"/>
      <c r="E19" s="1931"/>
      <c r="F19" s="1931"/>
      <c r="G19" s="1931"/>
      <c r="H19" s="1931"/>
      <c r="I19" s="662"/>
      <c r="J19" s="662"/>
      <c r="K19" s="662"/>
    </row>
    <row r="20" spans="1:11" s="122" customFormat="1">
      <c r="A20" s="662"/>
      <c r="B20" s="1914" t="s">
        <v>1307</v>
      </c>
      <c r="C20" s="1914"/>
      <c r="D20" s="1914"/>
      <c r="E20" s="1940">
        <f>+E18+E19</f>
        <v>0</v>
      </c>
      <c r="F20" s="1940"/>
      <c r="G20" s="1940">
        <f>+G18+G19</f>
        <v>0</v>
      </c>
      <c r="H20" s="1940"/>
      <c r="I20" s="787"/>
      <c r="J20" s="662"/>
      <c r="K20" s="662"/>
    </row>
    <row r="21" spans="1:11" s="122" customFormat="1">
      <c r="A21" s="662"/>
      <c r="B21" s="788"/>
      <c r="C21" s="662"/>
      <c r="D21" s="789"/>
      <c r="E21" s="790"/>
      <c r="F21" s="790"/>
      <c r="G21" s="662"/>
      <c r="H21" s="662"/>
      <c r="I21" s="662"/>
      <c r="J21" s="662"/>
      <c r="K21" s="662"/>
    </row>
    <row r="22" spans="1:11" s="122" customFormat="1">
      <c r="A22" s="662"/>
      <c r="B22" s="1916" t="s">
        <v>1308</v>
      </c>
      <c r="C22" s="1916"/>
      <c r="D22" s="1916"/>
      <c r="E22" s="1916"/>
      <c r="F22" s="1916"/>
      <c r="G22" s="1916"/>
      <c r="H22" s="1916"/>
      <c r="I22" s="662"/>
      <c r="J22" s="662"/>
      <c r="K22" s="662"/>
    </row>
    <row r="23" spans="1:11" s="122" customFormat="1">
      <c r="A23" s="662"/>
      <c r="B23" s="788"/>
      <c r="C23" s="662"/>
      <c r="D23" s="662"/>
      <c r="E23" s="662"/>
      <c r="F23" s="662"/>
      <c r="G23" s="662"/>
      <c r="H23" s="757" t="s">
        <v>1305</v>
      </c>
      <c r="I23" s="662"/>
      <c r="J23" s="662"/>
      <c r="K23" s="662"/>
    </row>
    <row r="24" spans="1:11" s="122" customFormat="1" ht="30" customHeight="1">
      <c r="A24" s="791" t="s">
        <v>544</v>
      </c>
      <c r="B24" s="791" t="s">
        <v>0</v>
      </c>
      <c r="C24" s="1917" t="s">
        <v>1309</v>
      </c>
      <c r="D24" s="1918"/>
      <c r="E24" s="1917" t="s">
        <v>1310</v>
      </c>
      <c r="F24" s="1918"/>
      <c r="G24" s="1917" t="s">
        <v>1311</v>
      </c>
      <c r="H24" s="1918"/>
      <c r="I24" s="662"/>
      <c r="J24" s="662"/>
      <c r="K24" s="662"/>
    </row>
    <row r="25" spans="1:11" s="122" customFormat="1" ht="30" customHeight="1">
      <c r="A25" s="792"/>
      <c r="B25" s="793"/>
      <c r="C25" s="794" t="s">
        <v>1312</v>
      </c>
      <c r="D25" s="794" t="s">
        <v>1313</v>
      </c>
      <c r="E25" s="794" t="s">
        <v>1312</v>
      </c>
      <c r="F25" s="794" t="s">
        <v>1313</v>
      </c>
      <c r="G25" s="794" t="s">
        <v>1312</v>
      </c>
      <c r="H25" s="794" t="s">
        <v>1313</v>
      </c>
      <c r="I25" s="662"/>
      <c r="J25" s="662"/>
      <c r="K25" s="662"/>
    </row>
    <row r="26" spans="1:11" s="122" customFormat="1">
      <c r="A26" s="795" t="s">
        <v>790</v>
      </c>
      <c r="B26" s="796" t="s">
        <v>896</v>
      </c>
      <c r="C26" s="797"/>
      <c r="D26" s="797"/>
      <c r="E26" s="797"/>
      <c r="F26" s="797"/>
      <c r="G26" s="797"/>
      <c r="H26" s="797"/>
      <c r="I26" s="662"/>
      <c r="J26" s="662"/>
      <c r="K26" s="662"/>
    </row>
    <row r="27" spans="1:11" s="122" customFormat="1">
      <c r="A27" s="792" t="s">
        <v>791</v>
      </c>
      <c r="B27" s="798" t="s">
        <v>1314</v>
      </c>
      <c r="C27" s="799"/>
      <c r="D27" s="799"/>
      <c r="E27" s="799"/>
      <c r="F27" s="799"/>
      <c r="G27" s="799"/>
      <c r="H27" s="799"/>
      <c r="I27" s="662"/>
      <c r="J27" s="662"/>
      <c r="K27" s="662"/>
    </row>
    <row r="28" spans="1:11" s="122" customFormat="1">
      <c r="A28" s="792" t="s">
        <v>1056</v>
      </c>
      <c r="B28" s="800" t="s">
        <v>1315</v>
      </c>
      <c r="C28" s="797"/>
      <c r="D28" s="797"/>
      <c r="E28" s="797"/>
      <c r="F28" s="797"/>
      <c r="G28" s="797"/>
      <c r="H28" s="797"/>
      <c r="I28" s="662"/>
      <c r="J28" s="662"/>
      <c r="K28" s="662"/>
    </row>
    <row r="29" spans="1:11" s="122" customFormat="1">
      <c r="A29" s="792" t="s">
        <v>1067</v>
      </c>
      <c r="B29" s="800" t="s">
        <v>1316</v>
      </c>
      <c r="C29" s="797"/>
      <c r="D29" s="797"/>
      <c r="E29" s="797"/>
      <c r="F29" s="797"/>
      <c r="G29" s="797"/>
      <c r="H29" s="797"/>
      <c r="I29" s="662"/>
      <c r="J29" s="662"/>
      <c r="K29" s="662"/>
    </row>
    <row r="30" spans="1:11" s="122" customFormat="1">
      <c r="A30" s="792" t="s">
        <v>1072</v>
      </c>
      <c r="B30" s="800" t="s">
        <v>1317</v>
      </c>
      <c r="C30" s="797"/>
      <c r="D30" s="797"/>
      <c r="E30" s="797"/>
      <c r="F30" s="797"/>
      <c r="G30" s="797"/>
      <c r="H30" s="797"/>
      <c r="I30" s="662"/>
      <c r="J30" s="662"/>
      <c r="K30" s="662"/>
    </row>
    <row r="31" spans="1:11" s="122" customFormat="1" ht="31.5">
      <c r="A31" s="792"/>
      <c r="B31" s="798" t="s">
        <v>1318</v>
      </c>
      <c r="C31" s="801">
        <f t="shared" ref="C31:H31" si="0">SUM(C28:C30)</f>
        <v>0</v>
      </c>
      <c r="D31" s="801">
        <f t="shared" si="0"/>
        <v>0</v>
      </c>
      <c r="E31" s="801">
        <f t="shared" si="0"/>
        <v>0</v>
      </c>
      <c r="F31" s="801">
        <f t="shared" si="0"/>
        <v>0</v>
      </c>
      <c r="G31" s="801">
        <f t="shared" si="0"/>
        <v>0</v>
      </c>
      <c r="H31" s="801">
        <f t="shared" si="0"/>
        <v>0</v>
      </c>
      <c r="I31" s="662"/>
      <c r="J31" s="662"/>
      <c r="K31" s="662"/>
    </row>
    <row r="32" spans="1:11" s="122" customFormat="1">
      <c r="A32" s="792" t="s">
        <v>808</v>
      </c>
      <c r="B32" s="798" t="s">
        <v>1319</v>
      </c>
      <c r="C32" s="799"/>
      <c r="D32" s="799"/>
      <c r="E32" s="799"/>
      <c r="F32" s="799"/>
      <c r="G32" s="799"/>
      <c r="H32" s="799"/>
      <c r="I32" s="662"/>
      <c r="J32" s="662"/>
      <c r="K32" s="662"/>
    </row>
    <row r="33" spans="1:11" s="122" customFormat="1">
      <c r="A33" s="792"/>
      <c r="B33" s="800" t="s">
        <v>1320</v>
      </c>
      <c r="C33" s="797"/>
      <c r="D33" s="797"/>
      <c r="E33" s="797"/>
      <c r="F33" s="797"/>
      <c r="G33" s="797"/>
      <c r="H33" s="797"/>
      <c r="I33" s="662"/>
      <c r="J33" s="662"/>
      <c r="K33" s="662"/>
    </row>
    <row r="34" spans="1:11" s="122" customFormat="1">
      <c r="A34" s="792"/>
      <c r="B34" s="800" t="s">
        <v>1321</v>
      </c>
      <c r="C34" s="797"/>
      <c r="D34" s="797"/>
      <c r="E34" s="797"/>
      <c r="F34" s="797"/>
      <c r="G34" s="797"/>
      <c r="H34" s="797"/>
      <c r="I34" s="662"/>
      <c r="J34" s="662"/>
      <c r="K34" s="662"/>
    </row>
    <row r="35" spans="1:11" s="122" customFormat="1">
      <c r="A35" s="792" t="s">
        <v>1056</v>
      </c>
      <c r="B35" s="802" t="s">
        <v>1322</v>
      </c>
      <c r="C35" s="797"/>
      <c r="D35" s="797"/>
      <c r="E35" s="797"/>
      <c r="F35" s="797"/>
      <c r="G35" s="797"/>
      <c r="H35" s="797"/>
      <c r="I35" s="662"/>
      <c r="J35" s="662"/>
      <c r="K35" s="662"/>
    </row>
    <row r="36" spans="1:11" s="122" customFormat="1">
      <c r="A36" s="792" t="s">
        <v>1067</v>
      </c>
      <c r="B36" s="802" t="s">
        <v>1323</v>
      </c>
      <c r="C36" s="797"/>
      <c r="D36" s="797"/>
      <c r="E36" s="797"/>
      <c r="F36" s="797"/>
      <c r="G36" s="797"/>
      <c r="H36" s="797"/>
      <c r="I36" s="662"/>
      <c r="J36" s="662"/>
      <c r="K36" s="662"/>
    </row>
    <row r="37" spans="1:11" s="122" customFormat="1" ht="31.5">
      <c r="A37" s="792" t="s">
        <v>1072</v>
      </c>
      <c r="B37" s="800" t="s">
        <v>1324</v>
      </c>
      <c r="C37" s="797"/>
      <c r="D37" s="797"/>
      <c r="E37" s="797"/>
      <c r="F37" s="797"/>
      <c r="G37" s="797"/>
      <c r="H37" s="797"/>
      <c r="I37" s="662"/>
      <c r="J37" s="662"/>
      <c r="K37" s="662"/>
    </row>
    <row r="38" spans="1:11" s="122" customFormat="1" ht="31.5">
      <c r="A38" s="792"/>
      <c r="B38" s="798" t="s">
        <v>1325</v>
      </c>
      <c r="C38" s="801">
        <f t="shared" ref="C38:H38" si="1">SUM(C35:C37)</f>
        <v>0</v>
      </c>
      <c r="D38" s="801">
        <f t="shared" si="1"/>
        <v>0</v>
      </c>
      <c r="E38" s="801">
        <f t="shared" si="1"/>
        <v>0</v>
      </c>
      <c r="F38" s="801">
        <f t="shared" si="1"/>
        <v>0</v>
      </c>
      <c r="G38" s="801">
        <f t="shared" si="1"/>
        <v>0</v>
      </c>
      <c r="H38" s="801">
        <f t="shared" si="1"/>
        <v>0</v>
      </c>
      <c r="I38" s="662"/>
      <c r="J38" s="662"/>
      <c r="K38" s="662"/>
    </row>
    <row r="39" spans="1:11" s="122" customFormat="1">
      <c r="A39" s="792" t="s">
        <v>1002</v>
      </c>
      <c r="B39" s="800" t="s">
        <v>1326</v>
      </c>
      <c r="C39" s="797"/>
      <c r="D39" s="797"/>
      <c r="E39" s="797"/>
      <c r="F39" s="797"/>
      <c r="G39" s="797"/>
      <c r="H39" s="797"/>
      <c r="I39" s="662"/>
      <c r="J39" s="662"/>
      <c r="K39" s="662"/>
    </row>
    <row r="40" spans="1:11" s="122" customFormat="1">
      <c r="A40" s="792" t="s">
        <v>1327</v>
      </c>
      <c r="B40" s="800" t="s">
        <v>1328</v>
      </c>
      <c r="C40" s="797"/>
      <c r="D40" s="797"/>
      <c r="E40" s="797"/>
      <c r="F40" s="797"/>
      <c r="G40" s="797"/>
      <c r="H40" s="797"/>
      <c r="I40" s="662"/>
      <c r="J40" s="662"/>
      <c r="K40" s="662"/>
    </row>
    <row r="41" spans="1:11" s="122" customFormat="1">
      <c r="A41" s="803" t="s">
        <v>1329</v>
      </c>
      <c r="B41" s="800" t="s">
        <v>1330</v>
      </c>
      <c r="C41" s="797"/>
      <c r="D41" s="797"/>
      <c r="E41" s="797"/>
      <c r="F41" s="797"/>
      <c r="G41" s="797"/>
      <c r="H41" s="797"/>
      <c r="I41" s="804"/>
      <c r="J41" s="804"/>
      <c r="K41" s="804"/>
    </row>
    <row r="42" spans="1:11" s="122" customFormat="1" ht="16.5" thickBot="1">
      <c r="A42" s="803" t="s">
        <v>1331</v>
      </c>
      <c r="B42" s="805" t="s">
        <v>1332</v>
      </c>
      <c r="C42" s="806">
        <f>+C26+C31+C38+C41</f>
        <v>0</v>
      </c>
      <c r="D42" s="806">
        <f>+D26+D31+D38+D41+D39</f>
        <v>0</v>
      </c>
      <c r="E42" s="806">
        <f>+E26-E30-E37+E41</f>
        <v>0</v>
      </c>
      <c r="F42" s="806">
        <f>+F26-F30-F37+F41+F40</f>
        <v>0</v>
      </c>
      <c r="G42" s="806">
        <f>+G26+G31+G38-G41+G39</f>
        <v>0</v>
      </c>
      <c r="H42" s="806">
        <f>+H26+H31+H38-H41+H39+H40</f>
        <v>0</v>
      </c>
      <c r="I42" s="790"/>
      <c r="J42" s="790"/>
      <c r="K42" s="790"/>
    </row>
    <row r="43" spans="1:11" s="122" customFormat="1">
      <c r="A43" s="804"/>
      <c r="B43" s="662"/>
      <c r="C43" s="662"/>
      <c r="D43" s="662"/>
      <c r="E43" s="662"/>
      <c r="F43" s="662"/>
      <c r="G43" s="662"/>
      <c r="H43" s="662"/>
      <c r="I43" s="662"/>
      <c r="J43" s="662"/>
      <c r="K43" s="662"/>
    </row>
    <row r="44" spans="1:11" s="122" customFormat="1">
      <c r="A44" s="804"/>
      <c r="B44" s="1933" t="s">
        <v>1333</v>
      </c>
      <c r="C44" s="1933"/>
      <c r="D44" s="1933"/>
      <c r="E44" s="1933"/>
      <c r="F44" s="1933"/>
      <c r="G44" s="1933"/>
      <c r="H44" s="1933"/>
      <c r="I44" s="807"/>
      <c r="J44" s="807"/>
      <c r="K44" s="807"/>
    </row>
    <row r="45" spans="1:11" s="122" customFormat="1" ht="15.75" customHeight="1">
      <c r="A45" s="804"/>
      <c r="B45" s="807"/>
      <c r="C45" s="807"/>
      <c r="E45" s="807"/>
      <c r="F45" s="807"/>
      <c r="G45" s="807"/>
      <c r="H45" s="757" t="s">
        <v>1305</v>
      </c>
      <c r="I45" s="807"/>
      <c r="J45" s="807"/>
      <c r="K45" s="807"/>
    </row>
    <row r="46" spans="1:11" s="122" customFormat="1" ht="15.75" customHeight="1">
      <c r="A46" s="808" t="s">
        <v>544</v>
      </c>
      <c r="B46" s="1934" t="s">
        <v>0</v>
      </c>
      <c r="C46" s="1934"/>
      <c r="D46" s="1934"/>
      <c r="E46" s="1920" t="s">
        <v>1334</v>
      </c>
      <c r="F46" s="1920"/>
      <c r="G46" s="1920" t="s">
        <v>1335</v>
      </c>
      <c r="H46" s="1920"/>
      <c r="I46" s="662"/>
      <c r="J46" s="662"/>
      <c r="K46" s="662"/>
    </row>
    <row r="47" spans="1:11" s="122" customFormat="1">
      <c r="A47" s="48" t="s">
        <v>250</v>
      </c>
      <c r="B47" s="1926" t="s">
        <v>1336</v>
      </c>
      <c r="C47" s="1926"/>
      <c r="D47" s="1926"/>
      <c r="E47" s="1930"/>
      <c r="F47" s="1930"/>
      <c r="G47" s="1930"/>
      <c r="H47" s="1930"/>
      <c r="I47" s="662"/>
      <c r="J47" s="662"/>
      <c r="K47" s="662"/>
    </row>
    <row r="48" spans="1:11" s="122" customFormat="1">
      <c r="A48" s="809"/>
      <c r="B48" s="1930" t="s">
        <v>1337</v>
      </c>
      <c r="C48" s="1930"/>
      <c r="D48" s="1930"/>
      <c r="E48" s="1931"/>
      <c r="F48" s="1931"/>
      <c r="G48" s="1931"/>
      <c r="H48" s="1931"/>
      <c r="I48" s="662"/>
      <c r="J48" s="662"/>
      <c r="K48" s="662"/>
    </row>
    <row r="49" spans="1:16" s="122" customFormat="1">
      <c r="A49" s="809"/>
      <c r="B49" s="1930" t="s">
        <v>1338</v>
      </c>
      <c r="C49" s="1930"/>
      <c r="D49" s="1930"/>
      <c r="E49" s="1931"/>
      <c r="F49" s="1931"/>
      <c r="G49" s="1931"/>
      <c r="H49" s="1931"/>
      <c r="I49" s="662"/>
      <c r="J49" s="662"/>
      <c r="K49" s="662"/>
    </row>
    <row r="50" spans="1:16" s="122" customFormat="1">
      <c r="A50" s="809"/>
      <c r="B50" s="1930" t="s">
        <v>1339</v>
      </c>
      <c r="C50" s="1930"/>
      <c r="D50" s="1930"/>
      <c r="E50" s="1931"/>
      <c r="F50" s="1931"/>
      <c r="G50" s="1931"/>
      <c r="H50" s="1931"/>
      <c r="I50" s="662"/>
      <c r="J50" s="662"/>
      <c r="K50" s="662"/>
    </row>
    <row r="51" spans="1:16" s="122" customFormat="1">
      <c r="A51" s="809"/>
      <c r="B51" s="1930" t="s">
        <v>762</v>
      </c>
      <c r="C51" s="1930"/>
      <c r="D51" s="1930"/>
      <c r="E51" s="1878">
        <f>SUM(E48:E50)</f>
        <v>0</v>
      </c>
      <c r="F51" s="1878"/>
      <c r="G51" s="1878">
        <f>SUM(G48:G50)</f>
        <v>0</v>
      </c>
      <c r="H51" s="1878"/>
      <c r="I51" s="662"/>
      <c r="J51" s="662"/>
      <c r="K51" s="662"/>
    </row>
    <row r="52" spans="1:16" s="122" customFormat="1">
      <c r="A52" s="48" t="s">
        <v>248</v>
      </c>
      <c r="B52" s="1926" t="s">
        <v>1340</v>
      </c>
      <c r="C52" s="1926"/>
      <c r="D52" s="1926"/>
      <c r="E52" s="1932"/>
      <c r="F52" s="1932"/>
      <c r="G52" s="1932"/>
      <c r="H52" s="1932"/>
      <c r="I52" s="662"/>
      <c r="J52" s="662"/>
      <c r="K52" s="662"/>
    </row>
    <row r="53" spans="1:16" s="122" customFormat="1">
      <c r="A53" s="809"/>
      <c r="B53" s="1930" t="s">
        <v>1341</v>
      </c>
      <c r="C53" s="1930"/>
      <c r="D53" s="1930"/>
      <c r="E53" s="1931"/>
      <c r="F53" s="1931"/>
      <c r="G53" s="1931"/>
      <c r="H53" s="1931"/>
      <c r="I53" s="662"/>
      <c r="J53" s="662"/>
      <c r="K53" s="662"/>
    </row>
    <row r="54" spans="1:16" s="122" customFormat="1">
      <c r="A54" s="809"/>
      <c r="B54" s="1930" t="s">
        <v>1342</v>
      </c>
      <c r="C54" s="1930"/>
      <c r="D54" s="1930"/>
      <c r="E54" s="1931"/>
      <c r="F54" s="1931"/>
      <c r="G54" s="1931"/>
      <c r="H54" s="1931"/>
      <c r="I54" s="662"/>
      <c r="J54" s="662"/>
      <c r="K54" s="662"/>
    </row>
    <row r="55" spans="1:16" s="122" customFormat="1">
      <c r="A55" s="809"/>
      <c r="B55" s="1930" t="s">
        <v>1343</v>
      </c>
      <c r="C55" s="1930"/>
      <c r="D55" s="1930"/>
      <c r="E55" s="1931"/>
      <c r="F55" s="1931"/>
      <c r="G55" s="1931"/>
      <c r="H55" s="1931"/>
      <c r="I55" s="662"/>
      <c r="J55" s="662"/>
      <c r="K55" s="662"/>
    </row>
    <row r="56" spans="1:16" s="122" customFormat="1">
      <c r="A56" s="809"/>
      <c r="B56" s="1930" t="s">
        <v>763</v>
      </c>
      <c r="C56" s="1930"/>
      <c r="D56" s="1930"/>
      <c r="E56" s="1878">
        <f>SUM(E53:E55)</f>
        <v>0</v>
      </c>
      <c r="F56" s="1878"/>
      <c r="G56" s="1878">
        <f>SUM(G53:G55)</f>
        <v>0</v>
      </c>
      <c r="H56" s="1878"/>
      <c r="I56" s="662"/>
      <c r="J56" s="662"/>
      <c r="K56" s="662"/>
    </row>
    <row r="57" spans="1:16" s="122" customFormat="1">
      <c r="A57" s="809"/>
      <c r="B57" s="1926" t="s">
        <v>1344</v>
      </c>
      <c r="C57" s="1926"/>
      <c r="D57" s="1926"/>
      <c r="E57" s="1927">
        <f>+E56+E51</f>
        <v>0</v>
      </c>
      <c r="F57" s="1927"/>
      <c r="G57" s="1927">
        <f>+G56+G51</f>
        <v>0</v>
      </c>
      <c r="H57" s="1927"/>
      <c r="I57" s="662"/>
      <c r="J57" s="662"/>
      <c r="K57" s="662"/>
    </row>
    <row r="58" spans="1:16" s="122" customFormat="1">
      <c r="A58" s="804"/>
      <c r="B58" s="662"/>
      <c r="C58" s="662"/>
      <c r="D58" s="662"/>
      <c r="E58" s="662"/>
      <c r="F58" s="662"/>
      <c r="G58" s="662"/>
      <c r="H58" s="662"/>
      <c r="I58" s="662"/>
      <c r="J58" s="662"/>
      <c r="K58" s="662"/>
    </row>
    <row r="59" spans="1:16" s="122" customFormat="1">
      <c r="A59" s="2" t="s">
        <v>1345</v>
      </c>
      <c r="B59" s="662"/>
      <c r="C59" s="662"/>
      <c r="D59" s="662"/>
      <c r="E59" s="662"/>
      <c r="F59" s="662"/>
      <c r="G59" s="662"/>
      <c r="H59" s="662"/>
      <c r="I59" s="662"/>
      <c r="J59" s="662"/>
      <c r="K59" s="662"/>
    </row>
    <row r="60" spans="1:16" s="122" customFormat="1" ht="66.75" customHeight="1">
      <c r="A60" s="804"/>
      <c r="B60" s="1924" t="s">
        <v>1346</v>
      </c>
      <c r="C60" s="1924"/>
      <c r="D60" s="1924"/>
      <c r="E60" s="1924"/>
      <c r="F60" s="1924"/>
      <c r="G60" s="1924"/>
      <c r="H60" s="1924"/>
      <c r="I60" s="778"/>
      <c r="J60" s="783"/>
      <c r="K60" s="783"/>
      <c r="L60" s="783"/>
      <c r="M60" s="783"/>
      <c r="N60" s="783"/>
      <c r="O60" s="783"/>
      <c r="P60" s="783"/>
    </row>
    <row r="61" spans="1:16" s="122" customFormat="1" ht="31.5" customHeight="1">
      <c r="A61" s="804"/>
      <c r="B61" s="1848" t="s">
        <v>1347</v>
      </c>
      <c r="C61" s="1848"/>
      <c r="D61" s="1848"/>
      <c r="E61" s="1848"/>
      <c r="F61" s="1848"/>
      <c r="G61" s="1848"/>
      <c r="H61" s="1848"/>
      <c r="I61" s="662"/>
      <c r="J61" s="783"/>
      <c r="K61" s="783"/>
      <c r="L61" s="783"/>
      <c r="M61" s="783"/>
      <c r="N61" s="783"/>
      <c r="O61" s="783"/>
      <c r="P61" s="783"/>
    </row>
    <row r="62" spans="1:16" s="122" customFormat="1" ht="15.75" customHeight="1">
      <c r="A62" s="804"/>
      <c r="B62" s="783"/>
      <c r="C62" s="783"/>
      <c r="D62" s="783"/>
      <c r="E62" s="783"/>
      <c r="F62" s="783"/>
      <c r="G62" s="783"/>
      <c r="H62" s="783"/>
      <c r="I62" s="662"/>
      <c r="J62" s="783"/>
      <c r="K62" s="783"/>
      <c r="L62" s="783"/>
      <c r="M62" s="783"/>
      <c r="N62" s="783"/>
      <c r="O62" s="783"/>
      <c r="P62" s="783"/>
    </row>
    <row r="63" spans="1:16" s="122" customFormat="1" ht="30.75" customHeight="1">
      <c r="A63" s="804"/>
      <c r="B63" s="1928" t="s">
        <v>1348</v>
      </c>
      <c r="C63" s="1928"/>
      <c r="D63" s="1928"/>
      <c r="E63" s="1928"/>
      <c r="F63" s="1928"/>
      <c r="G63" s="1928"/>
      <c r="H63" s="1928"/>
      <c r="I63" s="662"/>
      <c r="J63" s="662"/>
      <c r="K63" s="662"/>
    </row>
    <row r="64" spans="1:16" s="122" customFormat="1" ht="14.25" customHeight="1">
      <c r="A64" s="662"/>
      <c r="B64" s="786"/>
      <c r="C64" s="662"/>
      <c r="E64" s="810"/>
      <c r="F64" s="662"/>
      <c r="G64" s="662"/>
      <c r="H64" s="757" t="s">
        <v>1305</v>
      </c>
      <c r="I64" s="662"/>
      <c r="J64" s="662"/>
      <c r="K64" s="662"/>
    </row>
    <row r="65" spans="1:14" s="122" customFormat="1">
      <c r="A65" s="662"/>
      <c r="B65" s="1920" t="s">
        <v>1306</v>
      </c>
      <c r="C65" s="1920"/>
      <c r="D65" s="1920"/>
      <c r="E65" s="1929" t="s">
        <v>1069</v>
      </c>
      <c r="F65" s="1929"/>
      <c r="G65" s="1929" t="s">
        <v>1070</v>
      </c>
      <c r="H65" s="1929"/>
      <c r="I65" s="804"/>
      <c r="J65" s="662"/>
      <c r="K65" s="662"/>
      <c r="L65" s="662"/>
      <c r="M65" s="662"/>
      <c r="N65" s="662"/>
    </row>
    <row r="66" spans="1:14" s="122" customFormat="1">
      <c r="A66" s="662"/>
      <c r="B66" s="1919" t="s">
        <v>21</v>
      </c>
      <c r="C66" s="1919"/>
      <c r="D66" s="1919"/>
      <c r="E66" s="1878"/>
      <c r="F66" s="1878"/>
      <c r="G66" s="1878"/>
      <c r="H66" s="1878"/>
      <c r="I66" s="790"/>
      <c r="J66" s="662"/>
      <c r="K66" s="662"/>
      <c r="L66" s="662"/>
      <c r="M66" s="662"/>
      <c r="N66" s="662"/>
    </row>
    <row r="67" spans="1:14" s="122" customFormat="1">
      <c r="A67" s="662"/>
      <c r="B67" s="1919" t="s">
        <v>20</v>
      </c>
      <c r="C67" s="1919"/>
      <c r="D67" s="1919"/>
      <c r="E67" s="1878"/>
      <c r="F67" s="1878"/>
      <c r="G67" s="1878"/>
      <c r="H67" s="1878"/>
      <c r="I67" s="790"/>
      <c r="J67" s="662"/>
      <c r="K67" s="662"/>
      <c r="L67" s="662"/>
      <c r="M67" s="662"/>
      <c r="N67" s="662"/>
    </row>
    <row r="68" spans="1:14" s="122" customFormat="1">
      <c r="A68" s="662"/>
      <c r="B68" s="1914" t="s">
        <v>1307</v>
      </c>
      <c r="C68" s="1914"/>
      <c r="D68" s="1914"/>
      <c r="E68" s="1927">
        <f>+E66+E67</f>
        <v>0</v>
      </c>
      <c r="F68" s="1927"/>
      <c r="G68" s="1927">
        <f>+G66+G67</f>
        <v>0</v>
      </c>
      <c r="H68" s="1927"/>
      <c r="I68" s="790"/>
      <c r="J68" s="662"/>
      <c r="K68" s="662"/>
      <c r="L68" s="662"/>
      <c r="M68" s="662"/>
      <c r="N68" s="662"/>
    </row>
    <row r="69" spans="1:14" s="122" customFormat="1">
      <c r="A69" s="804"/>
      <c r="B69" s="662"/>
      <c r="C69" s="662"/>
      <c r="D69" s="662"/>
      <c r="E69" s="662"/>
      <c r="F69" s="662"/>
      <c r="G69" s="662"/>
      <c r="H69" s="662"/>
      <c r="I69" s="662"/>
      <c r="J69" s="662"/>
      <c r="K69" s="662"/>
    </row>
    <row r="70" spans="1:14" ht="15.75" customHeight="1">
      <c r="B70" s="811" t="s">
        <v>1308</v>
      </c>
      <c r="C70" s="811"/>
      <c r="D70" s="811"/>
      <c r="E70" s="811"/>
      <c r="F70" s="812"/>
      <c r="G70" s="788"/>
      <c r="H70" s="757" t="s">
        <v>1305</v>
      </c>
    </row>
    <row r="71" spans="1:14" ht="33" customHeight="1">
      <c r="A71" s="813" t="s">
        <v>544</v>
      </c>
      <c r="B71" s="813" t="s">
        <v>0</v>
      </c>
      <c r="C71" s="1879" t="s">
        <v>1309</v>
      </c>
      <c r="D71" s="1879"/>
      <c r="E71" s="1879" t="s">
        <v>1310</v>
      </c>
      <c r="F71" s="1879"/>
      <c r="G71" s="1879" t="s">
        <v>1311</v>
      </c>
      <c r="H71" s="1879"/>
    </row>
    <row r="72" spans="1:14" ht="20.25" customHeight="1">
      <c r="A72" s="814"/>
      <c r="B72" s="814"/>
      <c r="C72" s="794" t="s">
        <v>1312</v>
      </c>
      <c r="D72" s="794" t="s">
        <v>1313</v>
      </c>
      <c r="E72" s="794" t="s">
        <v>1312</v>
      </c>
      <c r="F72" s="794" t="s">
        <v>1313</v>
      </c>
      <c r="G72" s="794" t="s">
        <v>1312</v>
      </c>
      <c r="H72" s="794" t="s">
        <v>1313</v>
      </c>
    </row>
    <row r="73" spans="1:14">
      <c r="A73" s="792" t="s">
        <v>790</v>
      </c>
      <c r="B73" s="809" t="s">
        <v>896</v>
      </c>
      <c r="C73" s="815"/>
      <c r="D73" s="815"/>
      <c r="E73" s="815"/>
      <c r="F73" s="815"/>
      <c r="G73" s="815"/>
      <c r="H73" s="815"/>
    </row>
    <row r="74" spans="1:14">
      <c r="A74" s="792" t="s">
        <v>791</v>
      </c>
      <c r="B74" s="816" t="s">
        <v>1314</v>
      </c>
      <c r="C74" s="815"/>
      <c r="D74" s="815"/>
      <c r="E74" s="815"/>
      <c r="F74" s="815"/>
      <c r="G74" s="815"/>
      <c r="H74" s="815"/>
    </row>
    <row r="75" spans="1:14">
      <c r="A75" s="792" t="s">
        <v>1056</v>
      </c>
      <c r="B75" s="809" t="s">
        <v>1315</v>
      </c>
      <c r="C75" s="815"/>
      <c r="D75" s="815"/>
      <c r="E75" s="815"/>
      <c r="F75" s="815"/>
      <c r="G75" s="815"/>
      <c r="H75" s="815"/>
    </row>
    <row r="76" spans="1:14">
      <c r="A76" s="792" t="s">
        <v>1067</v>
      </c>
      <c r="B76" s="809" t="s">
        <v>1316</v>
      </c>
      <c r="C76" s="815"/>
      <c r="D76" s="815"/>
      <c r="E76" s="815"/>
      <c r="F76" s="815"/>
      <c r="G76" s="815"/>
      <c r="H76" s="815"/>
    </row>
    <row r="77" spans="1:14">
      <c r="A77" s="792" t="s">
        <v>1072</v>
      </c>
      <c r="B77" s="809" t="s">
        <v>1317</v>
      </c>
      <c r="C77" s="815"/>
      <c r="D77" s="815"/>
      <c r="E77" s="815"/>
      <c r="F77" s="815"/>
      <c r="G77" s="815"/>
      <c r="H77" s="815"/>
    </row>
    <row r="78" spans="1:14">
      <c r="A78" s="792"/>
      <c r="B78" s="816" t="s">
        <v>1349</v>
      </c>
      <c r="C78" s="817">
        <f>SUM(C75:C77)</f>
        <v>0</v>
      </c>
      <c r="D78" s="817">
        <f>SUM(D75:D77)</f>
        <v>0</v>
      </c>
      <c r="E78" s="797"/>
      <c r="F78" s="797"/>
      <c r="G78" s="818">
        <f>+C78-E78</f>
        <v>0</v>
      </c>
      <c r="H78" s="817">
        <f>+D78-F78</f>
        <v>0</v>
      </c>
    </row>
    <row r="79" spans="1:14">
      <c r="A79" s="792" t="s">
        <v>808</v>
      </c>
      <c r="B79" s="816" t="s">
        <v>1319</v>
      </c>
      <c r="C79" s="819"/>
      <c r="D79" s="819"/>
      <c r="E79" s="799"/>
      <c r="F79" s="799"/>
      <c r="G79" s="819"/>
      <c r="H79" s="819"/>
    </row>
    <row r="80" spans="1:14">
      <c r="A80" s="792"/>
      <c r="B80" s="809" t="s">
        <v>1320</v>
      </c>
      <c r="C80" s="815"/>
      <c r="D80" s="815"/>
      <c r="E80" s="815"/>
      <c r="F80" s="815"/>
      <c r="G80" s="815"/>
      <c r="H80" s="815"/>
    </row>
    <row r="81" spans="1:16">
      <c r="A81" s="792"/>
      <c r="B81" s="809" t="s">
        <v>1321</v>
      </c>
      <c r="C81" s="815"/>
      <c r="D81" s="815"/>
      <c r="E81" s="815"/>
      <c r="F81" s="815"/>
      <c r="G81" s="815"/>
      <c r="H81" s="815"/>
    </row>
    <row r="82" spans="1:16">
      <c r="A82" s="792" t="s">
        <v>1056</v>
      </c>
      <c r="B82" s="820" t="s">
        <v>1322</v>
      </c>
      <c r="C82" s="815"/>
      <c r="D82" s="815"/>
      <c r="E82" s="815"/>
      <c r="F82" s="815"/>
      <c r="G82" s="815"/>
      <c r="H82" s="815"/>
    </row>
    <row r="83" spans="1:16">
      <c r="A83" s="792" t="s">
        <v>1067</v>
      </c>
      <c r="B83" s="820" t="s">
        <v>1323</v>
      </c>
      <c r="C83" s="815"/>
      <c r="D83" s="815"/>
      <c r="E83" s="815"/>
      <c r="F83" s="815"/>
      <c r="G83" s="815"/>
      <c r="H83" s="815"/>
    </row>
    <row r="84" spans="1:16" s="122" customFormat="1" ht="31.5">
      <c r="A84" s="792" t="s">
        <v>1072</v>
      </c>
      <c r="B84" s="809" t="s">
        <v>1324</v>
      </c>
      <c r="C84" s="819"/>
      <c r="D84" s="819"/>
      <c r="E84" s="799"/>
      <c r="F84" s="799"/>
      <c r="G84" s="819"/>
      <c r="H84" s="819"/>
      <c r="I84" s="662"/>
      <c r="J84" s="662"/>
      <c r="K84" s="662"/>
    </row>
    <row r="85" spans="1:16" s="122" customFormat="1" ht="31.5">
      <c r="A85" s="792"/>
      <c r="B85" s="816" t="s">
        <v>1350</v>
      </c>
      <c r="C85" s="817">
        <f>SUM(C82:C84)</f>
        <v>0</v>
      </c>
      <c r="D85" s="817">
        <f>SUM(D82:D84)</f>
        <v>0</v>
      </c>
      <c r="E85" s="821">
        <v>0</v>
      </c>
      <c r="F85" s="821">
        <v>0</v>
      </c>
      <c r="G85" s="818">
        <f>+C85-E85</f>
        <v>0</v>
      </c>
      <c r="H85" s="817">
        <f>+D85-F85</f>
        <v>0</v>
      </c>
      <c r="I85" s="662"/>
      <c r="J85" s="662"/>
      <c r="K85" s="662"/>
    </row>
    <row r="86" spans="1:16" s="122" customFormat="1">
      <c r="A86" s="792" t="s">
        <v>1002</v>
      </c>
      <c r="B86" s="809" t="s">
        <v>1326</v>
      </c>
      <c r="C86" s="819"/>
      <c r="D86" s="819"/>
      <c r="E86" s="822"/>
      <c r="F86" s="822"/>
      <c r="G86" s="819"/>
      <c r="H86" s="819"/>
      <c r="I86" s="662"/>
      <c r="J86" s="662"/>
      <c r="K86" s="662"/>
    </row>
    <row r="87" spans="1:16" s="122" customFormat="1">
      <c r="A87" s="792" t="s">
        <v>1327</v>
      </c>
      <c r="B87" s="809" t="s">
        <v>1330</v>
      </c>
      <c r="C87" s="815"/>
      <c r="D87" s="815"/>
      <c r="E87" s="815"/>
      <c r="F87" s="815"/>
      <c r="G87" s="815"/>
      <c r="H87" s="815"/>
      <c r="I87" s="662"/>
      <c r="J87" s="662"/>
      <c r="K87" s="662"/>
    </row>
    <row r="88" spans="1:16" s="122" customFormat="1">
      <c r="A88" s="803" t="s">
        <v>1329</v>
      </c>
      <c r="B88" s="823" t="s">
        <v>1351</v>
      </c>
      <c r="C88" s="824">
        <f>+C73+C78+C85+C87</f>
        <v>0</v>
      </c>
      <c r="D88" s="824">
        <f>+D73+D78+D85+D87</f>
        <v>0</v>
      </c>
      <c r="E88" s="821">
        <v>0</v>
      </c>
      <c r="F88" s="821">
        <v>0</v>
      </c>
      <c r="G88" s="824">
        <f>+G73+G78+G85+G87</f>
        <v>0</v>
      </c>
      <c r="H88" s="824">
        <f>+H73+H78+H85+H87</f>
        <v>0</v>
      </c>
      <c r="I88" s="662"/>
      <c r="J88" s="662"/>
      <c r="K88" s="662"/>
    </row>
    <row r="89" spans="1:16" s="122" customFormat="1">
      <c r="A89" s="825"/>
      <c r="B89" s="662"/>
      <c r="C89" s="662"/>
      <c r="D89" s="662"/>
      <c r="E89" s="662"/>
      <c r="F89" s="662"/>
      <c r="G89" s="662"/>
      <c r="H89" s="662"/>
      <c r="I89" s="662"/>
      <c r="J89" s="662"/>
      <c r="K89" s="662"/>
    </row>
    <row r="90" spans="1:16" s="122" customFormat="1">
      <c r="A90" s="2" t="s">
        <v>1352</v>
      </c>
      <c r="B90" s="662"/>
      <c r="C90" s="662"/>
      <c r="D90" s="662"/>
      <c r="E90" s="662"/>
      <c r="F90" s="662"/>
      <c r="G90" s="662"/>
      <c r="H90" s="662"/>
      <c r="I90" s="662"/>
      <c r="J90" s="662"/>
      <c r="K90" s="662"/>
    </row>
    <row r="91" spans="1:16" s="122" customFormat="1" ht="99" customHeight="1">
      <c r="A91" s="804"/>
      <c r="B91" s="1924" t="s">
        <v>1353</v>
      </c>
      <c r="C91" s="1924"/>
      <c r="D91" s="1924"/>
      <c r="E91" s="1924"/>
      <c r="F91" s="1924"/>
      <c r="G91" s="1924"/>
      <c r="H91" s="1924"/>
      <c r="I91" s="778"/>
      <c r="J91" s="779"/>
      <c r="K91" s="779"/>
      <c r="L91" s="779"/>
      <c r="M91" s="779"/>
      <c r="N91" s="779"/>
      <c r="O91" s="779"/>
      <c r="P91" s="779"/>
    </row>
    <row r="92" spans="1:16" ht="33.75" customHeight="1">
      <c r="B92" s="1925" t="s">
        <v>1354</v>
      </c>
      <c r="C92" s="1925"/>
      <c r="D92" s="1925"/>
      <c r="E92" s="1925"/>
      <c r="F92" s="1925"/>
      <c r="G92" s="1925"/>
      <c r="H92" s="1925"/>
      <c r="J92" s="779"/>
      <c r="K92" s="779"/>
      <c r="L92" s="779"/>
      <c r="M92" s="779"/>
      <c r="N92" s="779"/>
      <c r="O92" s="779"/>
      <c r="P92" s="779"/>
    </row>
    <row r="93" spans="1:16" ht="15.75" customHeight="1">
      <c r="B93" s="779"/>
      <c r="J93" s="779"/>
      <c r="K93" s="779"/>
      <c r="L93" s="779"/>
      <c r="M93" s="779"/>
      <c r="N93" s="779"/>
      <c r="O93" s="779"/>
      <c r="P93" s="779"/>
    </row>
    <row r="94" spans="1:16" s="122" customFormat="1">
      <c r="A94" s="662"/>
      <c r="B94" s="788" t="s">
        <v>1355</v>
      </c>
      <c r="C94" s="662"/>
      <c r="E94" s="662"/>
      <c r="F94" s="662"/>
      <c r="G94" s="662"/>
      <c r="H94" s="757" t="s">
        <v>1305</v>
      </c>
      <c r="I94" s="662"/>
      <c r="J94" s="662"/>
      <c r="K94" s="662"/>
    </row>
    <row r="95" spans="1:16" s="122" customFormat="1">
      <c r="A95" s="662"/>
      <c r="B95" s="1920" t="s">
        <v>1306</v>
      </c>
      <c r="C95" s="1920"/>
      <c r="D95" s="1920"/>
      <c r="E95" s="1926" t="s">
        <v>1070</v>
      </c>
      <c r="F95" s="1926"/>
      <c r="G95" s="1920" t="s">
        <v>1356</v>
      </c>
      <c r="H95" s="1920"/>
      <c r="I95" s="662"/>
      <c r="J95" s="662"/>
      <c r="K95" s="662"/>
      <c r="L95" s="662"/>
      <c r="M95" s="662"/>
      <c r="N95" s="662"/>
    </row>
    <row r="96" spans="1:16" s="122" customFormat="1">
      <c r="A96" s="662"/>
      <c r="B96" s="1919" t="s">
        <v>21</v>
      </c>
      <c r="C96" s="1919"/>
      <c r="D96" s="1919"/>
      <c r="E96" s="1878">
        <f>ROUND([67]Sheet1!C109/10000000,2)</f>
        <v>2.27</v>
      </c>
      <c r="F96" s="1878"/>
      <c r="G96" s="1878">
        <f>ROUND([67]Sheet1!D109/10000000,2)</f>
        <v>2.31</v>
      </c>
      <c r="H96" s="1878"/>
      <c r="I96" s="662"/>
      <c r="J96" s="662"/>
      <c r="K96" s="662"/>
      <c r="L96" s="662"/>
      <c r="M96" s="662"/>
      <c r="N96" s="662"/>
    </row>
    <row r="97" spans="1:14" s="122" customFormat="1">
      <c r="A97" s="662"/>
      <c r="B97" s="1919" t="s">
        <v>194</v>
      </c>
      <c r="C97" s="1919"/>
      <c r="D97" s="1919"/>
      <c r="E97" s="1878">
        <f>ROUND([67]Sheet1!C110/10000000,2)</f>
        <v>11.58</v>
      </c>
      <c r="F97" s="1878"/>
      <c r="G97" s="1878">
        <f>ROUND([67]Sheet1!D110/10000000,2)</f>
        <v>10.74</v>
      </c>
      <c r="H97" s="1878"/>
      <c r="I97" s="662"/>
      <c r="J97" s="662"/>
      <c r="K97" s="662"/>
      <c r="L97" s="662"/>
      <c r="M97" s="662"/>
      <c r="N97" s="662"/>
    </row>
    <row r="98" spans="1:14" s="122" customFormat="1">
      <c r="A98" s="662"/>
      <c r="B98" s="1914" t="s">
        <v>1307</v>
      </c>
      <c r="C98" s="1914"/>
      <c r="D98" s="1914"/>
      <c r="E98" s="1923">
        <f>SUM(E96:E97)</f>
        <v>13.85</v>
      </c>
      <c r="F98" s="1923"/>
      <c r="G98" s="1923">
        <f>SUM(G96:G97)</f>
        <v>13.05</v>
      </c>
      <c r="H98" s="1923"/>
      <c r="I98" s="662"/>
      <c r="J98" s="662"/>
      <c r="K98" s="662"/>
      <c r="L98" s="662"/>
      <c r="M98" s="662"/>
      <c r="N98" s="662"/>
    </row>
    <row r="100" spans="1:14" ht="15.75" customHeight="1">
      <c r="B100" s="1916" t="s">
        <v>1308</v>
      </c>
      <c r="C100" s="1916"/>
      <c r="D100" s="1916"/>
      <c r="E100" s="1916"/>
      <c r="F100" s="1916"/>
      <c r="G100" s="788"/>
      <c r="H100" s="757" t="s">
        <v>1305</v>
      </c>
    </row>
    <row r="101" spans="1:14" ht="30" customHeight="1">
      <c r="A101" s="791" t="s">
        <v>1357</v>
      </c>
      <c r="B101" s="791" t="s">
        <v>0</v>
      </c>
      <c r="C101" s="1917" t="s">
        <v>1309</v>
      </c>
      <c r="D101" s="1918"/>
      <c r="E101" s="1917" t="s">
        <v>1310</v>
      </c>
      <c r="F101" s="1918"/>
      <c r="G101" s="1917" t="s">
        <v>1311</v>
      </c>
      <c r="H101" s="1918"/>
    </row>
    <row r="102" spans="1:14" ht="20.25" customHeight="1">
      <c r="A102" s="826"/>
      <c r="B102" s="826"/>
      <c r="C102" s="794" t="s">
        <v>1312</v>
      </c>
      <c r="D102" s="794" t="s">
        <v>1313</v>
      </c>
      <c r="E102" s="794" t="s">
        <v>1312</v>
      </c>
      <c r="F102" s="794" t="s">
        <v>1313</v>
      </c>
      <c r="G102" s="794" t="s">
        <v>1312</v>
      </c>
      <c r="H102" s="794" t="s">
        <v>1313</v>
      </c>
    </row>
    <row r="103" spans="1:14">
      <c r="A103" s="792" t="s">
        <v>790</v>
      </c>
      <c r="B103" s="800" t="s">
        <v>896</v>
      </c>
      <c r="C103" s="815"/>
      <c r="D103" s="815"/>
      <c r="E103" s="815"/>
      <c r="F103" s="815"/>
      <c r="G103" s="815"/>
      <c r="H103" s="815"/>
    </row>
    <row r="104" spans="1:14">
      <c r="A104" s="792" t="s">
        <v>791</v>
      </c>
      <c r="B104" s="798" t="s">
        <v>1314</v>
      </c>
      <c r="C104" s="815"/>
      <c r="D104" s="815"/>
      <c r="E104" s="815"/>
      <c r="F104" s="815"/>
      <c r="G104" s="815"/>
      <c r="H104" s="815"/>
    </row>
    <row r="105" spans="1:14">
      <c r="A105" s="792" t="s">
        <v>1056</v>
      </c>
      <c r="B105" s="800" t="s">
        <v>1315</v>
      </c>
      <c r="C105" s="815"/>
      <c r="D105" s="815"/>
      <c r="E105" s="815"/>
      <c r="F105" s="815"/>
      <c r="G105" s="815"/>
      <c r="H105" s="815"/>
    </row>
    <row r="106" spans="1:14">
      <c r="A106" s="792" t="s">
        <v>1067</v>
      </c>
      <c r="B106" s="800" t="s">
        <v>1316</v>
      </c>
      <c r="C106" s="815"/>
      <c r="D106" s="815"/>
      <c r="E106" s="815"/>
      <c r="F106" s="815"/>
      <c r="G106" s="815"/>
      <c r="H106" s="815"/>
    </row>
    <row r="107" spans="1:14">
      <c r="A107" s="792" t="s">
        <v>1072</v>
      </c>
      <c r="B107" s="800" t="s">
        <v>1317</v>
      </c>
      <c r="C107" s="815"/>
      <c r="D107" s="815"/>
      <c r="E107" s="815"/>
      <c r="F107" s="815"/>
      <c r="G107" s="815"/>
      <c r="H107" s="815"/>
    </row>
    <row r="108" spans="1:14">
      <c r="A108" s="792" t="s">
        <v>808</v>
      </c>
      <c r="B108" s="798" t="s">
        <v>1320</v>
      </c>
      <c r="C108" s="815"/>
      <c r="D108" s="815"/>
      <c r="E108" s="815"/>
      <c r="F108" s="815"/>
      <c r="G108" s="815"/>
      <c r="H108" s="815"/>
    </row>
    <row r="109" spans="1:14">
      <c r="A109" s="792"/>
      <c r="B109" s="800" t="s">
        <v>1321</v>
      </c>
      <c r="C109" s="815"/>
      <c r="D109" s="815"/>
      <c r="E109" s="815"/>
      <c r="F109" s="815"/>
      <c r="G109" s="815"/>
      <c r="H109" s="815"/>
    </row>
    <row r="110" spans="1:14">
      <c r="A110" s="792" t="s">
        <v>1056</v>
      </c>
      <c r="B110" s="802" t="s">
        <v>1322</v>
      </c>
      <c r="C110" s="815"/>
      <c r="D110" s="815"/>
      <c r="E110" s="815"/>
      <c r="F110" s="815"/>
      <c r="G110" s="815"/>
      <c r="H110" s="815"/>
    </row>
    <row r="111" spans="1:14">
      <c r="A111" s="792" t="s">
        <v>1067</v>
      </c>
      <c r="B111" s="802" t="s">
        <v>1323</v>
      </c>
      <c r="C111" s="815"/>
      <c r="D111" s="815"/>
      <c r="E111" s="815"/>
      <c r="F111" s="815"/>
      <c r="G111" s="815"/>
      <c r="H111" s="815"/>
    </row>
    <row r="112" spans="1:14" ht="31.5">
      <c r="A112" s="792" t="s">
        <v>1072</v>
      </c>
      <c r="B112" s="800" t="s">
        <v>1324</v>
      </c>
      <c r="C112" s="827"/>
      <c r="D112" s="827"/>
      <c r="E112" s="828"/>
      <c r="F112" s="828"/>
      <c r="G112" s="827"/>
      <c r="H112" s="827"/>
    </row>
    <row r="113" spans="1:54" ht="31.5">
      <c r="A113" s="792"/>
      <c r="B113" s="798" t="s">
        <v>1358</v>
      </c>
      <c r="C113" s="829">
        <f>SUM(C105:C112)</f>
        <v>0</v>
      </c>
      <c r="D113" s="829">
        <f t="shared" ref="D113:H113" si="2">SUM(D105:D112)</f>
        <v>0</v>
      </c>
      <c r="E113" s="829">
        <f t="shared" si="2"/>
        <v>0</v>
      </c>
      <c r="F113" s="829">
        <f t="shared" si="2"/>
        <v>0</v>
      </c>
      <c r="G113" s="829">
        <f t="shared" si="2"/>
        <v>0</v>
      </c>
      <c r="H113" s="829">
        <f t="shared" si="2"/>
        <v>0</v>
      </c>
    </row>
    <row r="114" spans="1:54">
      <c r="A114" s="792" t="s">
        <v>1002</v>
      </c>
      <c r="B114" s="800" t="s">
        <v>1326</v>
      </c>
      <c r="C114" s="827"/>
      <c r="D114" s="827"/>
      <c r="E114" s="828"/>
      <c r="F114" s="828"/>
      <c r="G114" s="827"/>
      <c r="H114" s="827"/>
    </row>
    <row r="115" spans="1:54">
      <c r="A115" s="792" t="s">
        <v>1327</v>
      </c>
      <c r="B115" s="800" t="s">
        <v>1330</v>
      </c>
      <c r="C115" s="815"/>
      <c r="D115" s="815"/>
      <c r="E115" s="815"/>
      <c r="F115" s="815"/>
      <c r="G115" s="815"/>
      <c r="H115" s="815"/>
    </row>
    <row r="116" spans="1:54" ht="16.5" thickBot="1">
      <c r="A116" s="48"/>
      <c r="B116" s="805" t="s">
        <v>1351</v>
      </c>
      <c r="C116" s="830">
        <f>+C103+C113+C114+C115</f>
        <v>0</v>
      </c>
      <c r="D116" s="830">
        <f t="shared" ref="D116:H116" si="3">+D103+D113+D114+D115</f>
        <v>0</v>
      </c>
      <c r="E116" s="830">
        <f t="shared" si="3"/>
        <v>0</v>
      </c>
      <c r="F116" s="830">
        <f t="shared" si="3"/>
        <v>0</v>
      </c>
      <c r="G116" s="830">
        <f t="shared" si="3"/>
        <v>0</v>
      </c>
      <c r="H116" s="830">
        <f t="shared" si="3"/>
        <v>0</v>
      </c>
    </row>
    <row r="118" spans="1:54">
      <c r="A118" s="2"/>
      <c r="B118" s="1916" t="s">
        <v>1359</v>
      </c>
      <c r="C118" s="1916"/>
      <c r="D118" s="1916"/>
      <c r="E118" s="1916"/>
      <c r="H118" s="757" t="s">
        <v>1305</v>
      </c>
    </row>
    <row r="119" spans="1:54">
      <c r="B119" s="1920" t="s">
        <v>1306</v>
      </c>
      <c r="C119" s="1920"/>
      <c r="D119" s="1920"/>
      <c r="E119" s="1921" t="s">
        <v>1070</v>
      </c>
      <c r="F119" s="1921"/>
      <c r="G119" s="1922" t="s">
        <v>1356</v>
      </c>
      <c r="H119" s="1922"/>
      <c r="L119" s="662"/>
      <c r="M119" s="662"/>
      <c r="N119" s="662"/>
      <c r="AZ119" s="122"/>
      <c r="BA119" s="122"/>
      <c r="BB119" s="122"/>
    </row>
    <row r="120" spans="1:54">
      <c r="B120" s="1919" t="s">
        <v>21</v>
      </c>
      <c r="C120" s="1919"/>
      <c r="D120" s="1919"/>
      <c r="E120" s="1878"/>
      <c r="F120" s="1878"/>
      <c r="G120" s="1878"/>
      <c r="H120" s="1878"/>
      <c r="L120" s="662"/>
      <c r="M120" s="662"/>
      <c r="N120" s="662"/>
      <c r="AZ120" s="122"/>
      <c r="BA120" s="122"/>
      <c r="BB120" s="122"/>
    </row>
    <row r="121" spans="1:54">
      <c r="B121" s="1919" t="s">
        <v>194</v>
      </c>
      <c r="C121" s="1919"/>
      <c r="D121" s="1919"/>
      <c r="E121" s="1878"/>
      <c r="F121" s="1878"/>
      <c r="G121" s="1878"/>
      <c r="H121" s="1878"/>
      <c r="L121" s="662"/>
      <c r="M121" s="662"/>
      <c r="N121" s="662"/>
      <c r="AZ121" s="122"/>
      <c r="BA121" s="122"/>
      <c r="BB121" s="122"/>
    </row>
    <row r="122" spans="1:54">
      <c r="B122" s="1914" t="s">
        <v>1307</v>
      </c>
      <c r="C122" s="1914"/>
      <c r="D122" s="1914"/>
      <c r="E122" s="1915">
        <f>SUM(E120:E121)</f>
        <v>0</v>
      </c>
      <c r="F122" s="1915"/>
      <c r="G122" s="1915">
        <f>SUM(G120:G121)</f>
        <v>0</v>
      </c>
      <c r="H122" s="1915"/>
      <c r="L122" s="662"/>
      <c r="M122" s="662"/>
      <c r="N122" s="662"/>
      <c r="AZ122" s="122"/>
      <c r="BA122" s="122"/>
      <c r="BB122" s="122"/>
    </row>
    <row r="124" spans="1:54">
      <c r="B124" s="1916" t="s">
        <v>1308</v>
      </c>
      <c r="C124" s="1916"/>
      <c r="D124" s="1916"/>
      <c r="E124" s="1916"/>
      <c r="F124" s="1916"/>
      <c r="H124" s="757" t="s">
        <v>1305</v>
      </c>
    </row>
    <row r="125" spans="1:54" ht="33" customHeight="1">
      <c r="A125" s="791" t="s">
        <v>1357</v>
      </c>
      <c r="B125" s="791" t="s">
        <v>0</v>
      </c>
      <c r="C125" s="1917" t="s">
        <v>1309</v>
      </c>
      <c r="D125" s="1918"/>
      <c r="E125" s="1917" t="s">
        <v>1310</v>
      </c>
      <c r="F125" s="1918"/>
      <c r="G125" s="1917" t="s">
        <v>1311</v>
      </c>
      <c r="H125" s="1918"/>
    </row>
    <row r="126" spans="1:54" ht="21" customHeight="1">
      <c r="A126" s="826"/>
      <c r="B126" s="826"/>
      <c r="C126" s="794" t="s">
        <v>1312</v>
      </c>
      <c r="D126" s="794" t="s">
        <v>1313</v>
      </c>
      <c r="E126" s="794" t="s">
        <v>1312</v>
      </c>
      <c r="F126" s="794" t="s">
        <v>1313</v>
      </c>
      <c r="G126" s="794" t="s">
        <v>1312</v>
      </c>
      <c r="H126" s="794" t="s">
        <v>1313</v>
      </c>
    </row>
    <row r="127" spans="1:54">
      <c r="A127" s="792" t="s">
        <v>790</v>
      </c>
      <c r="B127" s="800" t="s">
        <v>896</v>
      </c>
      <c r="C127" s="815"/>
      <c r="D127" s="815"/>
      <c r="E127" s="815"/>
      <c r="F127" s="815"/>
      <c r="G127" s="815"/>
      <c r="H127" s="815"/>
    </row>
    <row r="128" spans="1:54">
      <c r="A128" s="792" t="s">
        <v>791</v>
      </c>
      <c r="B128" s="798" t="s">
        <v>1314</v>
      </c>
      <c r="C128" s="815"/>
      <c r="D128" s="815"/>
      <c r="E128" s="815"/>
      <c r="F128" s="815"/>
      <c r="G128" s="815"/>
      <c r="H128" s="815"/>
    </row>
    <row r="129" spans="1:16">
      <c r="A129" s="792" t="s">
        <v>1056</v>
      </c>
      <c r="B129" s="800" t="s">
        <v>1315</v>
      </c>
      <c r="C129" s="815"/>
      <c r="D129" s="815"/>
      <c r="E129" s="815"/>
      <c r="F129" s="815"/>
      <c r="G129" s="815"/>
      <c r="H129" s="815"/>
    </row>
    <row r="130" spans="1:16">
      <c r="A130" s="792" t="s">
        <v>1067</v>
      </c>
      <c r="B130" s="800" t="s">
        <v>1316</v>
      </c>
      <c r="C130" s="815"/>
      <c r="D130" s="815"/>
      <c r="E130" s="815"/>
      <c r="F130" s="815"/>
      <c r="G130" s="815"/>
      <c r="H130" s="815"/>
    </row>
    <row r="131" spans="1:16">
      <c r="A131" s="792" t="s">
        <v>1072</v>
      </c>
      <c r="B131" s="800" t="s">
        <v>1317</v>
      </c>
      <c r="C131" s="815"/>
      <c r="D131" s="815"/>
      <c r="E131" s="815"/>
      <c r="F131" s="815"/>
      <c r="G131" s="815"/>
      <c r="H131" s="815"/>
    </row>
    <row r="132" spans="1:16">
      <c r="A132" s="792" t="s">
        <v>808</v>
      </c>
      <c r="B132" s="798" t="s">
        <v>1320</v>
      </c>
      <c r="C132" s="815"/>
      <c r="D132" s="815"/>
      <c r="E132" s="815"/>
      <c r="F132" s="815"/>
      <c r="G132" s="815"/>
      <c r="H132" s="815"/>
    </row>
    <row r="133" spans="1:16">
      <c r="A133" s="792"/>
      <c r="B133" s="800" t="s">
        <v>1321</v>
      </c>
      <c r="C133" s="815"/>
      <c r="D133" s="815"/>
      <c r="E133" s="815"/>
      <c r="F133" s="815"/>
      <c r="G133" s="815"/>
      <c r="H133" s="815"/>
    </row>
    <row r="134" spans="1:16">
      <c r="A134" s="792" t="s">
        <v>1056</v>
      </c>
      <c r="B134" s="802" t="s">
        <v>1322</v>
      </c>
      <c r="C134" s="815"/>
      <c r="D134" s="815"/>
      <c r="E134" s="815"/>
      <c r="F134" s="815"/>
      <c r="G134" s="815"/>
      <c r="H134" s="815"/>
    </row>
    <row r="135" spans="1:16">
      <c r="A135" s="792" t="s">
        <v>1067</v>
      </c>
      <c r="B135" s="802" t="s">
        <v>1323</v>
      </c>
      <c r="C135" s="815"/>
      <c r="D135" s="815"/>
      <c r="E135" s="815"/>
      <c r="F135" s="815"/>
      <c r="G135" s="815"/>
      <c r="H135" s="815"/>
    </row>
    <row r="136" spans="1:16" ht="31.5">
      <c r="A136" s="792" t="s">
        <v>1072</v>
      </c>
      <c r="B136" s="800" t="s">
        <v>1324</v>
      </c>
      <c r="C136" s="827"/>
      <c r="D136" s="827"/>
      <c r="E136" s="828"/>
      <c r="F136" s="828"/>
      <c r="G136" s="827"/>
      <c r="H136" s="827"/>
    </row>
    <row r="137" spans="1:16" ht="31.5">
      <c r="A137" s="792"/>
      <c r="B137" s="798" t="s">
        <v>1360</v>
      </c>
      <c r="C137" s="831">
        <f>SUM(C129:C136)</f>
        <v>0</v>
      </c>
      <c r="D137" s="831">
        <f t="shared" ref="D137:H137" si="4">SUM(D129:D136)</f>
        <v>0</v>
      </c>
      <c r="E137" s="831">
        <f t="shared" si="4"/>
        <v>0</v>
      </c>
      <c r="F137" s="831">
        <f t="shared" si="4"/>
        <v>0</v>
      </c>
      <c r="G137" s="831">
        <f t="shared" si="4"/>
        <v>0</v>
      </c>
      <c r="H137" s="831">
        <f t="shared" si="4"/>
        <v>0</v>
      </c>
    </row>
    <row r="138" spans="1:16">
      <c r="A138" s="792" t="s">
        <v>1002</v>
      </c>
      <c r="B138" s="800" t="s">
        <v>1326</v>
      </c>
      <c r="C138" s="827"/>
      <c r="D138" s="827"/>
      <c r="E138" s="828"/>
      <c r="F138" s="828"/>
      <c r="G138" s="827"/>
      <c r="H138" s="827"/>
    </row>
    <row r="139" spans="1:16">
      <c r="A139" s="792" t="s">
        <v>1327</v>
      </c>
      <c r="B139" s="800" t="s">
        <v>1330</v>
      </c>
      <c r="C139" s="815"/>
      <c r="D139" s="815"/>
      <c r="E139" s="815"/>
      <c r="F139" s="815"/>
      <c r="G139" s="815"/>
      <c r="H139" s="815"/>
    </row>
    <row r="140" spans="1:16" ht="16.5" thickBot="1">
      <c r="A140" s="48"/>
      <c r="B140" s="805" t="s">
        <v>1351</v>
      </c>
      <c r="C140" s="832">
        <f>+C127+C137+C138+C139</f>
        <v>0</v>
      </c>
      <c r="D140" s="832">
        <f t="shared" ref="D140:H140" si="5">+D127+D137+D138+D139</f>
        <v>0</v>
      </c>
      <c r="E140" s="832">
        <f t="shared" si="5"/>
        <v>0</v>
      </c>
      <c r="F140" s="832">
        <f t="shared" si="5"/>
        <v>0</v>
      </c>
      <c r="G140" s="832">
        <f t="shared" si="5"/>
        <v>0</v>
      </c>
      <c r="H140" s="832">
        <f t="shared" si="5"/>
        <v>0</v>
      </c>
    </row>
    <row r="142" spans="1:16" s="122" customFormat="1">
      <c r="A142" s="2" t="s">
        <v>1327</v>
      </c>
      <c r="B142" s="2" t="s">
        <v>1361</v>
      </c>
      <c r="C142" s="662"/>
      <c r="D142" s="662"/>
      <c r="E142" s="662"/>
      <c r="F142" s="662"/>
      <c r="G142" s="662"/>
      <c r="H142" s="662"/>
      <c r="I142" s="662"/>
      <c r="J142" s="662"/>
      <c r="K142" s="662"/>
    </row>
    <row r="143" spans="1:16" s="122" customFormat="1" ht="83.25" customHeight="1">
      <c r="A143" s="662"/>
      <c r="B143" s="1275" t="s">
        <v>1362</v>
      </c>
      <c r="C143" s="1275"/>
      <c r="D143" s="1275"/>
      <c r="E143" s="1275"/>
      <c r="F143" s="1275"/>
      <c r="G143" s="1275"/>
      <c r="H143" s="1275"/>
      <c r="I143" s="833"/>
      <c r="J143" s="785"/>
      <c r="K143" s="785"/>
      <c r="L143" s="785"/>
      <c r="M143" s="785"/>
      <c r="N143" s="785"/>
      <c r="O143" s="785"/>
      <c r="P143" s="785"/>
    </row>
    <row r="144" spans="1:16" ht="35.25" customHeight="1">
      <c r="B144" s="1847" t="s">
        <v>1363</v>
      </c>
      <c r="C144" s="1847"/>
      <c r="D144" s="1847"/>
      <c r="E144" s="1847"/>
      <c r="F144" s="1847"/>
      <c r="G144" s="1847"/>
      <c r="H144" s="1847"/>
      <c r="J144" s="785"/>
      <c r="K144" s="785"/>
      <c r="L144" s="785"/>
      <c r="M144" s="785"/>
      <c r="N144" s="785"/>
      <c r="O144" s="785"/>
      <c r="P144" s="785"/>
    </row>
    <row r="146" spans="1:14" s="122" customFormat="1">
      <c r="A146" s="2" t="s">
        <v>1329</v>
      </c>
      <c r="B146" s="834" t="s">
        <v>1364</v>
      </c>
      <c r="C146" s="662"/>
      <c r="D146" s="662"/>
      <c r="E146" s="662"/>
      <c r="F146" s="662"/>
      <c r="G146" s="662"/>
      <c r="H146" s="662"/>
      <c r="I146" s="662"/>
      <c r="J146" s="662"/>
      <c r="K146" s="662"/>
    </row>
    <row r="147" spans="1:14" s="122" customFormat="1">
      <c r="A147" s="662"/>
      <c r="B147" s="662" t="s">
        <v>1365</v>
      </c>
      <c r="C147" s="662"/>
      <c r="D147" s="662"/>
      <c r="E147" s="662"/>
      <c r="F147" s="662"/>
      <c r="G147" s="662"/>
      <c r="H147" s="662"/>
      <c r="I147" s="662"/>
      <c r="J147" s="662"/>
      <c r="K147" s="662"/>
    </row>
    <row r="148" spans="1:14" s="122" customFormat="1">
      <c r="A148" s="835" t="s">
        <v>544</v>
      </c>
      <c r="B148" s="1912" t="s">
        <v>0</v>
      </c>
      <c r="C148" s="1912"/>
      <c r="D148" s="1912"/>
      <c r="E148" s="1912" t="s">
        <v>1069</v>
      </c>
      <c r="F148" s="1912"/>
      <c r="G148" s="1912" t="s">
        <v>1070</v>
      </c>
      <c r="H148" s="1912"/>
      <c r="I148" s="662"/>
      <c r="J148" s="662"/>
      <c r="K148" s="662"/>
      <c r="L148" s="662"/>
      <c r="M148" s="662"/>
      <c r="N148" s="662"/>
    </row>
    <row r="149" spans="1:14" s="122" customFormat="1">
      <c r="A149" s="792">
        <v>1</v>
      </c>
      <c r="B149" s="1909" t="s">
        <v>1366</v>
      </c>
      <c r="C149" s="1909"/>
      <c r="D149" s="1909"/>
      <c r="E149" s="1913"/>
      <c r="F149" s="1913"/>
      <c r="G149" s="1913"/>
      <c r="H149" s="1913"/>
      <c r="I149" s="662"/>
      <c r="J149" s="662"/>
      <c r="K149" s="662"/>
      <c r="L149" s="662"/>
      <c r="M149" s="662"/>
      <c r="N149" s="662"/>
    </row>
    <row r="150" spans="1:14" s="122" customFormat="1">
      <c r="A150" s="792">
        <v>2</v>
      </c>
      <c r="B150" s="1909" t="s">
        <v>1367</v>
      </c>
      <c r="C150" s="1909"/>
      <c r="D150" s="1909"/>
      <c r="E150" s="1910"/>
      <c r="F150" s="1910"/>
      <c r="G150" s="1911"/>
      <c r="H150" s="1911"/>
      <c r="I150" s="662"/>
      <c r="J150" s="662"/>
      <c r="K150" s="662"/>
      <c r="L150" s="662"/>
      <c r="M150" s="662"/>
      <c r="N150" s="662"/>
    </row>
    <row r="151" spans="1:14" s="122" customFormat="1">
      <c r="A151" s="792">
        <v>3</v>
      </c>
      <c r="B151" s="1909" t="s">
        <v>1368</v>
      </c>
      <c r="C151" s="1909"/>
      <c r="D151" s="1909"/>
      <c r="E151" s="1910"/>
      <c r="F151" s="1910"/>
      <c r="G151" s="1911"/>
      <c r="H151" s="1911"/>
      <c r="I151" s="662"/>
      <c r="J151" s="662"/>
      <c r="K151" s="662"/>
      <c r="L151" s="662"/>
      <c r="M151" s="662"/>
      <c r="N151" s="662"/>
    </row>
    <row r="152" spans="1:14" s="122" customFormat="1">
      <c r="A152" s="836"/>
      <c r="B152" s="662"/>
      <c r="C152" s="662"/>
      <c r="D152" s="662"/>
      <c r="E152" s="662"/>
      <c r="F152" s="662"/>
      <c r="G152" s="662"/>
      <c r="H152" s="662"/>
      <c r="I152" s="662"/>
      <c r="J152" s="662"/>
      <c r="K152" s="662"/>
    </row>
    <row r="153" spans="1:14" s="122" customFormat="1" ht="33.75" customHeight="1">
      <c r="A153" s="810" t="s">
        <v>1369</v>
      </c>
      <c r="B153" s="1906" t="s">
        <v>1370</v>
      </c>
      <c r="C153" s="1906"/>
      <c r="D153" s="1906"/>
      <c r="E153" s="1906"/>
      <c r="F153" s="1906"/>
      <c r="G153" s="1906"/>
      <c r="H153" s="1906"/>
      <c r="I153" s="837"/>
      <c r="J153" s="837"/>
      <c r="K153" s="837"/>
    </row>
    <row r="154" spans="1:14" s="122" customFormat="1" ht="33.75" customHeight="1">
      <c r="A154" s="810" t="s">
        <v>1371</v>
      </c>
      <c r="B154" s="1906" t="s">
        <v>1372</v>
      </c>
      <c r="C154" s="1906"/>
      <c r="D154" s="1906"/>
      <c r="E154" s="1906"/>
      <c r="F154" s="1906"/>
      <c r="G154" s="1906"/>
      <c r="H154" s="1906"/>
      <c r="I154" s="837"/>
      <c r="J154" s="837"/>
      <c r="K154" s="837"/>
    </row>
    <row r="155" spans="1:14" s="122" customFormat="1" ht="30" customHeight="1">
      <c r="A155" s="810" t="s">
        <v>1373</v>
      </c>
      <c r="B155" s="1907" t="s">
        <v>1374</v>
      </c>
      <c r="C155" s="1907"/>
      <c r="D155" s="1907"/>
      <c r="E155" s="1907"/>
      <c r="F155" s="1907"/>
      <c r="G155" s="1907"/>
      <c r="H155" s="1907"/>
      <c r="I155" s="838"/>
      <c r="J155" s="838"/>
      <c r="K155" s="838"/>
    </row>
    <row r="157" spans="1:14" s="122" customFormat="1">
      <c r="A157" s="662" t="s">
        <v>1331</v>
      </c>
      <c r="B157" s="2" t="s">
        <v>1375</v>
      </c>
      <c r="C157" s="662"/>
      <c r="D157" s="662"/>
      <c r="E157" s="662"/>
      <c r="F157" s="662"/>
      <c r="G157" s="662"/>
      <c r="H157" s="662"/>
      <c r="I157" s="662"/>
      <c r="J157" s="662"/>
      <c r="K157" s="662"/>
    </row>
    <row r="158" spans="1:14" s="122" customFormat="1" ht="51.75" customHeight="1">
      <c r="A158" s="662"/>
      <c r="B158" s="1906" t="s">
        <v>1376</v>
      </c>
      <c r="C158" s="1906"/>
      <c r="D158" s="1906"/>
      <c r="E158" s="1906"/>
      <c r="F158" s="1906"/>
      <c r="G158" s="1906"/>
      <c r="H158" s="1906"/>
      <c r="I158" s="837"/>
      <c r="J158" s="837"/>
      <c r="K158" s="837"/>
    </row>
    <row r="159" spans="1:14" s="122" customFormat="1">
      <c r="A159" s="662"/>
      <c r="B159" s="1908" t="s">
        <v>1377</v>
      </c>
      <c r="C159" s="1908"/>
      <c r="D159" s="1908"/>
      <c r="E159" s="1908"/>
      <c r="F159" s="1908"/>
      <c r="G159" s="1908"/>
      <c r="H159" s="1908"/>
      <c r="I159" s="662"/>
      <c r="J159" s="662"/>
      <c r="K159" s="662"/>
    </row>
    <row r="160" spans="1:14" s="122" customFormat="1" ht="47.25" customHeight="1">
      <c r="A160" s="662"/>
      <c r="B160" s="1886" t="s">
        <v>1378</v>
      </c>
      <c r="C160" s="1902" t="s">
        <v>1379</v>
      </c>
      <c r="D160" s="1903"/>
      <c r="E160" s="839" t="s">
        <v>1380</v>
      </c>
      <c r="F160" s="839" t="s">
        <v>1381</v>
      </c>
      <c r="G160" s="839" t="s">
        <v>1355</v>
      </c>
      <c r="H160" s="839" t="s">
        <v>1382</v>
      </c>
      <c r="I160" s="662"/>
      <c r="J160" s="662"/>
      <c r="K160" s="662"/>
      <c r="L160" s="662"/>
    </row>
    <row r="161" spans="1:12" s="122" customFormat="1" ht="15.75" customHeight="1">
      <c r="A161" s="662"/>
      <c r="B161" s="1887"/>
      <c r="C161" s="1904"/>
      <c r="D161" s="1905"/>
      <c r="E161" s="840" t="s">
        <v>1383</v>
      </c>
      <c r="F161" s="1888" t="s">
        <v>1384</v>
      </c>
      <c r="G161" s="1889"/>
      <c r="H161" s="1889"/>
      <c r="I161" s="662"/>
      <c r="J161" s="662"/>
      <c r="K161" s="662"/>
      <c r="L161" s="662"/>
    </row>
    <row r="162" spans="1:12" s="122" customFormat="1">
      <c r="A162" s="662"/>
      <c r="B162" s="1897" t="s">
        <v>1385</v>
      </c>
      <c r="C162" s="1894">
        <v>5.0000000000000001E-3</v>
      </c>
      <c r="D162" s="1895"/>
      <c r="E162" s="815"/>
      <c r="F162" s="815"/>
      <c r="G162" s="815"/>
      <c r="H162" s="815"/>
      <c r="I162" s="662"/>
      <c r="J162" s="662"/>
      <c r="K162" s="662"/>
      <c r="L162" s="662"/>
    </row>
    <row r="163" spans="1:12" s="122" customFormat="1">
      <c r="A163" s="662"/>
      <c r="B163" s="1898"/>
      <c r="C163" s="1894">
        <v>-5.0000000000000001E-3</v>
      </c>
      <c r="D163" s="1895"/>
      <c r="E163" s="815"/>
      <c r="F163" s="815"/>
      <c r="G163" s="815"/>
      <c r="H163" s="815"/>
      <c r="I163" s="662"/>
      <c r="J163" s="662"/>
      <c r="K163" s="662"/>
      <c r="L163" s="662"/>
    </row>
    <row r="164" spans="1:12" s="122" customFormat="1">
      <c r="A164" s="662"/>
      <c r="B164" s="1899" t="s">
        <v>1386</v>
      </c>
      <c r="C164" s="1894">
        <v>5.0000000000000001E-3</v>
      </c>
      <c r="D164" s="1895"/>
      <c r="E164" s="815"/>
      <c r="F164" s="815"/>
      <c r="G164" s="815"/>
      <c r="H164" s="815"/>
      <c r="I164" s="662"/>
      <c r="J164" s="662"/>
      <c r="K164" s="662"/>
      <c r="L164" s="662"/>
    </row>
    <row r="165" spans="1:12" s="122" customFormat="1">
      <c r="A165" s="662"/>
      <c r="B165" s="1900"/>
      <c r="C165" s="1894">
        <v>-5.0000000000000001E-3</v>
      </c>
      <c r="D165" s="1895"/>
      <c r="E165" s="815"/>
      <c r="F165" s="815"/>
      <c r="G165" s="815"/>
      <c r="H165" s="815"/>
      <c r="I165" s="662"/>
      <c r="J165" s="662"/>
      <c r="K165" s="662"/>
      <c r="L165" s="662"/>
    </row>
    <row r="166" spans="1:12" s="122" customFormat="1">
      <c r="A166" s="662"/>
      <c r="B166" s="1893" t="s">
        <v>1368</v>
      </c>
      <c r="C166" s="1894">
        <v>5.0000000000000001E-3</v>
      </c>
      <c r="D166" s="1895"/>
      <c r="E166" s="815"/>
      <c r="F166" s="815"/>
      <c r="G166" s="815"/>
      <c r="H166" s="815"/>
      <c r="I166" s="662"/>
      <c r="J166" s="662"/>
      <c r="K166" s="662"/>
      <c r="L166" s="662"/>
    </row>
    <row r="167" spans="1:12" s="122" customFormat="1">
      <c r="A167" s="662"/>
      <c r="B167" s="1893"/>
      <c r="C167" s="1894">
        <v>-5.0000000000000001E-3</v>
      </c>
      <c r="D167" s="1895"/>
      <c r="E167" s="815"/>
      <c r="F167" s="815"/>
      <c r="G167" s="815"/>
      <c r="H167" s="815"/>
      <c r="I167" s="662"/>
      <c r="J167" s="662"/>
      <c r="K167" s="662"/>
      <c r="L167" s="662"/>
    </row>
    <row r="168" spans="1:12" s="122" customFormat="1">
      <c r="A168" s="662"/>
      <c r="B168" s="841"/>
      <c r="C168" s="842"/>
      <c r="D168" s="169"/>
      <c r="E168" s="843"/>
      <c r="F168" s="169"/>
      <c r="G168" s="169"/>
      <c r="H168" s="662"/>
      <c r="I168" s="662"/>
      <c r="J168" s="662"/>
      <c r="K168" s="662"/>
    </row>
    <row r="169" spans="1:12" s="122" customFormat="1" ht="15.75" customHeight="1">
      <c r="A169" s="662"/>
      <c r="B169" s="1901" t="s">
        <v>1387</v>
      </c>
      <c r="C169" s="1901"/>
      <c r="D169" s="1901"/>
      <c r="E169" s="1901"/>
      <c r="F169" s="1901"/>
      <c r="G169" s="1901"/>
      <c r="H169" s="1901"/>
      <c r="I169" s="662"/>
      <c r="J169" s="662"/>
      <c r="K169" s="662"/>
    </row>
    <row r="170" spans="1:12" s="122" customFormat="1" ht="47.25" customHeight="1">
      <c r="A170" s="662"/>
      <c r="B170" s="1886" t="s">
        <v>1378</v>
      </c>
      <c r="C170" s="1902" t="s">
        <v>1379</v>
      </c>
      <c r="D170" s="1903"/>
      <c r="E170" s="839" t="s">
        <v>1380</v>
      </c>
      <c r="F170" s="839" t="s">
        <v>1381</v>
      </c>
      <c r="G170" s="839" t="s">
        <v>1355</v>
      </c>
      <c r="H170" s="839" t="s">
        <v>1382</v>
      </c>
      <c r="I170" s="662"/>
      <c r="J170" s="662"/>
      <c r="K170" s="662"/>
      <c r="L170" s="662"/>
    </row>
    <row r="171" spans="1:12" s="122" customFormat="1">
      <c r="A171" s="662"/>
      <c r="B171" s="1887"/>
      <c r="C171" s="1904"/>
      <c r="D171" s="1905"/>
      <c r="E171" s="840" t="s">
        <v>1383</v>
      </c>
      <c r="F171" s="1888" t="s">
        <v>1384</v>
      </c>
      <c r="G171" s="1889"/>
      <c r="H171" s="1889"/>
      <c r="I171" s="662"/>
      <c r="J171" s="662"/>
      <c r="K171" s="662"/>
      <c r="L171" s="662"/>
    </row>
    <row r="172" spans="1:12" s="122" customFormat="1">
      <c r="A172" s="662"/>
      <c r="B172" s="1897" t="s">
        <v>1385</v>
      </c>
      <c r="C172" s="1894">
        <v>5.0000000000000001E-3</v>
      </c>
      <c r="D172" s="1895"/>
      <c r="E172" s="815"/>
      <c r="F172" s="815"/>
      <c r="G172" s="815"/>
      <c r="H172" s="815"/>
      <c r="I172" s="662"/>
      <c r="J172" s="662"/>
      <c r="K172" s="662"/>
      <c r="L172" s="662"/>
    </row>
    <row r="173" spans="1:12" s="122" customFormat="1">
      <c r="A173" s="662"/>
      <c r="B173" s="1898"/>
      <c r="C173" s="1894">
        <v>-5.0000000000000001E-3</v>
      </c>
      <c r="D173" s="1895"/>
      <c r="E173" s="815"/>
      <c r="F173" s="815"/>
      <c r="G173" s="815"/>
      <c r="H173" s="815"/>
      <c r="I173" s="662"/>
      <c r="J173" s="662"/>
      <c r="K173" s="662"/>
      <c r="L173" s="662"/>
    </row>
    <row r="174" spans="1:12" s="122" customFormat="1">
      <c r="A174" s="662"/>
      <c r="B174" s="1899" t="s">
        <v>1386</v>
      </c>
      <c r="C174" s="1894">
        <v>5.0000000000000001E-3</v>
      </c>
      <c r="D174" s="1895"/>
      <c r="E174" s="815"/>
      <c r="F174" s="815"/>
      <c r="G174" s="815"/>
      <c r="H174" s="815"/>
      <c r="I174" s="662"/>
      <c r="J174" s="662"/>
      <c r="K174" s="662"/>
      <c r="L174" s="662"/>
    </row>
    <row r="175" spans="1:12" s="122" customFormat="1">
      <c r="A175" s="662"/>
      <c r="B175" s="1900"/>
      <c r="C175" s="1894">
        <v>-5.0000000000000001E-3</v>
      </c>
      <c r="D175" s="1895"/>
      <c r="E175" s="815"/>
      <c r="F175" s="815"/>
      <c r="G175" s="815"/>
      <c r="H175" s="815"/>
      <c r="I175" s="662"/>
      <c r="J175" s="662"/>
      <c r="K175" s="662"/>
      <c r="L175" s="662"/>
    </row>
    <row r="176" spans="1:12" s="122" customFormat="1">
      <c r="A176" s="662"/>
      <c r="B176" s="1893" t="s">
        <v>1368</v>
      </c>
      <c r="C176" s="1894">
        <v>5.0000000000000001E-3</v>
      </c>
      <c r="D176" s="1895"/>
      <c r="E176" s="815"/>
      <c r="F176" s="815"/>
      <c r="G176" s="815"/>
      <c r="H176" s="815"/>
      <c r="I176" s="662"/>
      <c r="J176" s="662"/>
      <c r="K176" s="662"/>
      <c r="L176" s="662"/>
    </row>
    <row r="177" spans="1:12" s="122" customFormat="1">
      <c r="A177" s="662"/>
      <c r="B177" s="1893"/>
      <c r="C177" s="1894">
        <v>-5.0000000000000001E-3</v>
      </c>
      <c r="D177" s="1895"/>
      <c r="E177" s="815"/>
      <c r="F177" s="815"/>
      <c r="G177" s="815"/>
      <c r="H177" s="815"/>
      <c r="I177" s="662"/>
      <c r="J177" s="662"/>
      <c r="K177" s="662"/>
      <c r="L177" s="662"/>
    </row>
    <row r="178" spans="1:12" s="122" customFormat="1">
      <c r="A178" s="662"/>
      <c r="B178" s="841"/>
      <c r="C178" s="842"/>
      <c r="D178" s="169"/>
      <c r="E178" s="843"/>
      <c r="F178" s="169"/>
      <c r="G178" s="169"/>
      <c r="H178" s="662"/>
      <c r="I178" s="662"/>
      <c r="J178" s="662"/>
      <c r="K178" s="662"/>
    </row>
    <row r="179" spans="1:12" s="122" customFormat="1" ht="34.5" customHeight="1">
      <c r="A179" s="662"/>
      <c r="B179" s="1896" t="s">
        <v>1388</v>
      </c>
      <c r="C179" s="1896"/>
      <c r="D179" s="1896"/>
      <c r="E179" s="1896"/>
      <c r="F179" s="1896"/>
      <c r="G179" s="1896"/>
      <c r="H179" s="1896"/>
      <c r="I179" s="841"/>
      <c r="J179" s="841"/>
      <c r="K179" s="841"/>
    </row>
    <row r="180" spans="1:12" s="122" customFormat="1" ht="36" customHeight="1">
      <c r="A180" s="662"/>
      <c r="B180" s="1896" t="s">
        <v>1389</v>
      </c>
      <c r="C180" s="1896"/>
      <c r="D180" s="1896"/>
      <c r="E180" s="1896"/>
      <c r="F180" s="1896"/>
      <c r="G180" s="1896"/>
      <c r="H180" s="1896"/>
      <c r="I180" s="662"/>
      <c r="J180" s="662"/>
      <c r="K180" s="662"/>
    </row>
    <row r="181" spans="1:12" s="122" customFormat="1">
      <c r="A181" s="662"/>
      <c r="B181" s="841"/>
      <c r="C181" s="842"/>
      <c r="D181" s="169"/>
      <c r="E181" s="843"/>
      <c r="F181" s="169"/>
      <c r="G181" s="169"/>
      <c r="H181" s="662"/>
      <c r="I181" s="662"/>
      <c r="J181" s="662"/>
      <c r="K181" s="662"/>
    </row>
    <row r="182" spans="1:12" s="122" customFormat="1">
      <c r="A182" s="662" t="s">
        <v>1390</v>
      </c>
      <c r="B182" s="2" t="s">
        <v>1391</v>
      </c>
      <c r="C182" s="662"/>
      <c r="D182" s="662"/>
      <c r="E182" s="662"/>
      <c r="F182" s="662"/>
      <c r="G182" s="662"/>
      <c r="H182" s="662"/>
      <c r="I182" s="662"/>
      <c r="J182" s="662"/>
      <c r="K182" s="662"/>
    </row>
    <row r="183" spans="1:12" s="122" customFormat="1" ht="30.75" customHeight="1">
      <c r="A183" s="662"/>
      <c r="B183" s="1891" t="s">
        <v>1392</v>
      </c>
      <c r="C183" s="1891"/>
      <c r="D183" s="1891"/>
      <c r="E183" s="1891"/>
      <c r="F183" s="1891"/>
      <c r="G183" s="1891"/>
      <c r="H183" s="1891"/>
      <c r="I183" s="662"/>
      <c r="J183" s="662"/>
      <c r="K183" s="662"/>
    </row>
    <row r="184" spans="1:12" ht="31.5" customHeight="1">
      <c r="A184" s="844">
        <v>1</v>
      </c>
      <c r="B184" s="1891" t="s">
        <v>1393</v>
      </c>
      <c r="C184" s="1891"/>
      <c r="D184" s="1891"/>
      <c r="E184" s="1891"/>
      <c r="F184" s="1891"/>
      <c r="G184" s="1891"/>
      <c r="H184" s="1891"/>
    </row>
    <row r="186" spans="1:12" ht="28.5" customHeight="1">
      <c r="A186" s="844">
        <v>2</v>
      </c>
      <c r="B186" s="1892" t="s">
        <v>1394</v>
      </c>
      <c r="C186" s="1892"/>
      <c r="D186" s="1892"/>
      <c r="E186" s="1892"/>
      <c r="F186" s="1892"/>
      <c r="G186" s="1892"/>
      <c r="H186" s="1892"/>
    </row>
    <row r="188" spans="1:12">
      <c r="A188" s="662">
        <v>3</v>
      </c>
      <c r="B188" s="1292" t="s">
        <v>1395</v>
      </c>
      <c r="C188" s="1292"/>
      <c r="D188" s="1292"/>
      <c r="E188" s="1292"/>
      <c r="F188" s="1292"/>
      <c r="G188" s="1292"/>
      <c r="H188" s="1292"/>
    </row>
    <row r="190" spans="1:12" ht="27" customHeight="1">
      <c r="A190" s="844">
        <v>4</v>
      </c>
      <c r="B190" s="1891" t="s">
        <v>1396</v>
      </c>
      <c r="C190" s="1891"/>
      <c r="D190" s="1891"/>
      <c r="E190" s="1891"/>
      <c r="F190" s="1891"/>
      <c r="G190" s="1891"/>
      <c r="H190" s="1891"/>
    </row>
    <row r="192" spans="1:12" ht="30" customHeight="1">
      <c r="A192" s="844">
        <v>5</v>
      </c>
      <c r="B192" s="1892" t="s">
        <v>1397</v>
      </c>
      <c r="C192" s="1892"/>
      <c r="D192" s="1892"/>
      <c r="E192" s="1892"/>
      <c r="F192" s="1892"/>
      <c r="G192" s="1892"/>
      <c r="H192" s="1892"/>
    </row>
    <row r="194" spans="1:53">
      <c r="A194" s="662" t="s">
        <v>124</v>
      </c>
      <c r="B194" s="1881" t="s">
        <v>1398</v>
      </c>
      <c r="C194" s="1881"/>
      <c r="D194" s="1881"/>
      <c r="E194" s="1881"/>
      <c r="F194" s="1881"/>
      <c r="G194" s="845"/>
      <c r="H194" s="845" t="s">
        <v>741</v>
      </c>
    </row>
    <row r="195" spans="1:53">
      <c r="B195" s="846"/>
      <c r="C195" s="1884" t="s">
        <v>1377</v>
      </c>
      <c r="D195" s="1885"/>
      <c r="E195" s="1885"/>
      <c r="F195" s="1885"/>
      <c r="G195" s="1885"/>
      <c r="H195" s="1885"/>
    </row>
    <row r="196" spans="1:53">
      <c r="B196" s="1886" t="s">
        <v>1399</v>
      </c>
      <c r="C196" s="839" t="s">
        <v>1380</v>
      </c>
      <c r="D196" s="839" t="s">
        <v>1381</v>
      </c>
      <c r="E196" s="1879" t="s">
        <v>1355</v>
      </c>
      <c r="F196" s="1879"/>
      <c r="G196" s="1879" t="s">
        <v>1382</v>
      </c>
      <c r="H196" s="1879"/>
      <c r="L196" s="662"/>
      <c r="M196" s="662"/>
      <c r="AZ196" s="122"/>
      <c r="BA196" s="122"/>
    </row>
    <row r="197" spans="1:53" ht="15.75" customHeight="1">
      <c r="B197" s="1887"/>
      <c r="C197" s="847" t="s">
        <v>1383</v>
      </c>
      <c r="D197" s="1888" t="s">
        <v>1384</v>
      </c>
      <c r="E197" s="1889"/>
      <c r="F197" s="1889"/>
      <c r="G197" s="1889"/>
      <c r="H197" s="1890"/>
      <c r="L197" s="662"/>
      <c r="M197" s="662"/>
      <c r="AZ197" s="122"/>
      <c r="BA197" s="122"/>
    </row>
    <row r="198" spans="1:53">
      <c r="B198" s="848" t="s">
        <v>1400</v>
      </c>
      <c r="C198" s="815"/>
      <c r="D198" s="815"/>
      <c r="E198" s="1878"/>
      <c r="F198" s="1878"/>
      <c r="G198" s="1878"/>
      <c r="H198" s="1878"/>
      <c r="L198" s="662"/>
      <c r="M198" s="662"/>
      <c r="AZ198" s="122"/>
      <c r="BA198" s="122"/>
    </row>
    <row r="199" spans="1:53">
      <c r="B199" s="848" t="s">
        <v>1401</v>
      </c>
      <c r="C199" s="815"/>
      <c r="D199" s="815"/>
      <c r="E199" s="1878"/>
      <c r="F199" s="1878"/>
      <c r="G199" s="1878"/>
      <c r="H199" s="1878"/>
      <c r="L199" s="662"/>
      <c r="M199" s="662"/>
      <c r="AZ199" s="122"/>
      <c r="BA199" s="122"/>
    </row>
    <row r="200" spans="1:53">
      <c r="B200" s="848" t="s">
        <v>1402</v>
      </c>
      <c r="C200" s="815"/>
      <c r="D200" s="815"/>
      <c r="E200" s="1878"/>
      <c r="F200" s="1878"/>
      <c r="G200" s="1878"/>
      <c r="H200" s="1878"/>
      <c r="L200" s="662"/>
      <c r="M200" s="662"/>
      <c r="AZ200" s="122"/>
      <c r="BA200" s="122"/>
    </row>
    <row r="201" spans="1:53">
      <c r="B201" s="848" t="s">
        <v>1403</v>
      </c>
      <c r="C201" s="815"/>
      <c r="D201" s="815"/>
      <c r="E201" s="1878"/>
      <c r="F201" s="1878"/>
      <c r="G201" s="1878"/>
      <c r="H201" s="1878"/>
      <c r="L201" s="662"/>
      <c r="M201" s="662"/>
      <c r="AZ201" s="122"/>
      <c r="BA201" s="122"/>
    </row>
    <row r="202" spans="1:53">
      <c r="B202" s="848" t="s">
        <v>1404</v>
      </c>
      <c r="C202" s="815"/>
      <c r="D202" s="815"/>
      <c r="E202" s="1878"/>
      <c r="F202" s="1878"/>
      <c r="G202" s="1878"/>
      <c r="H202" s="1878"/>
      <c r="L202" s="662"/>
      <c r="M202" s="662"/>
      <c r="AZ202" s="122"/>
      <c r="BA202" s="122"/>
    </row>
    <row r="203" spans="1:53">
      <c r="B203" s="848" t="s">
        <v>1405</v>
      </c>
      <c r="C203" s="815"/>
      <c r="D203" s="815"/>
      <c r="E203" s="1878"/>
      <c r="F203" s="1878"/>
      <c r="G203" s="1878"/>
      <c r="H203" s="1878"/>
      <c r="L203" s="662"/>
      <c r="M203" s="662"/>
      <c r="AZ203" s="122"/>
      <c r="BA203" s="122"/>
    </row>
    <row r="205" spans="1:53">
      <c r="B205" s="1881" t="s">
        <v>1398</v>
      </c>
      <c r="C205" s="1881"/>
      <c r="D205" s="1881"/>
      <c r="E205" s="1881"/>
      <c r="F205" s="1881"/>
      <c r="H205" s="845" t="s">
        <v>741</v>
      </c>
    </row>
    <row r="206" spans="1:53">
      <c r="B206" s="846"/>
      <c r="C206" s="1882" t="s">
        <v>1387</v>
      </c>
      <c r="D206" s="1883"/>
      <c r="E206" s="1883"/>
      <c r="F206" s="1883"/>
      <c r="G206" s="1883"/>
      <c r="H206" s="1883"/>
    </row>
    <row r="207" spans="1:53">
      <c r="B207" s="1879" t="s">
        <v>1399</v>
      </c>
      <c r="C207" s="839" t="s">
        <v>1380</v>
      </c>
      <c r="D207" s="839" t="s">
        <v>1381</v>
      </c>
      <c r="E207" s="1879" t="s">
        <v>1355</v>
      </c>
      <c r="F207" s="1879"/>
      <c r="G207" s="1879" t="s">
        <v>1382</v>
      </c>
      <c r="H207" s="1879"/>
      <c r="L207" s="662"/>
      <c r="AZ207" s="122"/>
    </row>
    <row r="208" spans="1:53">
      <c r="B208" s="1879"/>
      <c r="C208" s="847" t="s">
        <v>1383</v>
      </c>
      <c r="D208" s="1880" t="s">
        <v>1384</v>
      </c>
      <c r="E208" s="1880"/>
      <c r="F208" s="1880"/>
      <c r="G208" s="1880"/>
      <c r="H208" s="1880"/>
      <c r="L208" s="662"/>
      <c r="AZ208" s="122"/>
    </row>
    <row r="209" spans="2:52">
      <c r="B209" s="849" t="s">
        <v>1400</v>
      </c>
      <c r="C209" s="815"/>
      <c r="D209" s="815"/>
      <c r="E209" s="1878"/>
      <c r="F209" s="1878"/>
      <c r="G209" s="1878"/>
      <c r="H209" s="1878"/>
      <c r="L209" s="662"/>
      <c r="AZ209" s="122"/>
    </row>
    <row r="210" spans="2:52">
      <c r="B210" s="849" t="s">
        <v>1401</v>
      </c>
      <c r="C210" s="815"/>
      <c r="D210" s="815"/>
      <c r="E210" s="1878"/>
      <c r="F210" s="1878"/>
      <c r="G210" s="1878"/>
      <c r="H210" s="1878"/>
      <c r="L210" s="662"/>
      <c r="AZ210" s="122"/>
    </row>
    <row r="211" spans="2:52">
      <c r="B211" s="849" t="s">
        <v>1402</v>
      </c>
      <c r="C211" s="815"/>
      <c r="D211" s="815"/>
      <c r="E211" s="1878"/>
      <c r="F211" s="1878"/>
      <c r="G211" s="1878"/>
      <c r="H211" s="1878"/>
      <c r="L211" s="662"/>
      <c r="AZ211" s="122"/>
    </row>
    <row r="212" spans="2:52">
      <c r="B212" s="849" t="s">
        <v>1403</v>
      </c>
      <c r="C212" s="815"/>
      <c r="D212" s="815"/>
      <c r="E212" s="1878"/>
      <c r="F212" s="1878"/>
      <c r="G212" s="1878"/>
      <c r="H212" s="1878"/>
      <c r="L212" s="662"/>
      <c r="AZ212" s="122"/>
    </row>
    <row r="213" spans="2:52">
      <c r="B213" s="849" t="s">
        <v>1404</v>
      </c>
      <c r="C213" s="815"/>
      <c r="D213" s="815"/>
      <c r="E213" s="1878"/>
      <c r="F213" s="1878"/>
      <c r="G213" s="1878"/>
      <c r="H213" s="1878"/>
      <c r="L213" s="662"/>
      <c r="AZ213" s="122"/>
    </row>
    <row r="214" spans="2:52">
      <c r="B214" s="849" t="s">
        <v>1405</v>
      </c>
      <c r="C214" s="815"/>
      <c r="D214" s="815"/>
      <c r="E214" s="1878"/>
      <c r="F214" s="1878"/>
      <c r="G214" s="1878"/>
      <c r="H214" s="1878"/>
      <c r="L214" s="662"/>
      <c r="AZ214" s="122"/>
    </row>
  </sheetData>
  <mergeCells count="199">
    <mergeCell ref="B6:H6"/>
    <mergeCell ref="B10:H10"/>
    <mergeCell ref="B13:H13"/>
    <mergeCell ref="B14:E14"/>
    <mergeCell ref="B15:H15"/>
    <mergeCell ref="B17:D17"/>
    <mergeCell ref="E17:F17"/>
    <mergeCell ref="G17:H17"/>
    <mergeCell ref="B20:D20"/>
    <mergeCell ref="E20:F20"/>
    <mergeCell ref="G20:H20"/>
    <mergeCell ref="B22:H22"/>
    <mergeCell ref="C24:D24"/>
    <mergeCell ref="E24:F24"/>
    <mergeCell ref="G24:H24"/>
    <mergeCell ref="B18:D18"/>
    <mergeCell ref="E18:F18"/>
    <mergeCell ref="G18:H18"/>
    <mergeCell ref="B19:D19"/>
    <mergeCell ref="E19:F19"/>
    <mergeCell ref="G19:H19"/>
    <mergeCell ref="B48:D48"/>
    <mergeCell ref="E48:F48"/>
    <mergeCell ref="G48:H48"/>
    <mergeCell ref="B49:D49"/>
    <mergeCell ref="E49:F49"/>
    <mergeCell ref="G49:H49"/>
    <mergeCell ref="B44:H44"/>
    <mergeCell ref="B46:D46"/>
    <mergeCell ref="E46:F46"/>
    <mergeCell ref="G46:H46"/>
    <mergeCell ref="B47:D47"/>
    <mergeCell ref="E47:F47"/>
    <mergeCell ref="G47:H47"/>
    <mergeCell ref="B52:D52"/>
    <mergeCell ref="E52:F52"/>
    <mergeCell ref="G52:H52"/>
    <mergeCell ref="B53:D53"/>
    <mergeCell ref="E53:F53"/>
    <mergeCell ref="G53:H53"/>
    <mergeCell ref="B50:D50"/>
    <mergeCell ref="E50:F50"/>
    <mergeCell ref="G50:H50"/>
    <mergeCell ref="B51:D51"/>
    <mergeCell ref="E51:F51"/>
    <mergeCell ref="G51:H51"/>
    <mergeCell ref="B56:D56"/>
    <mergeCell ref="E56:F56"/>
    <mergeCell ref="G56:H56"/>
    <mergeCell ref="B57:D57"/>
    <mergeCell ref="E57:F57"/>
    <mergeCell ref="G57:H57"/>
    <mergeCell ref="B54:D54"/>
    <mergeCell ref="E54:F54"/>
    <mergeCell ref="G54:H54"/>
    <mergeCell ref="B55:D55"/>
    <mergeCell ref="E55:F55"/>
    <mergeCell ref="G55:H55"/>
    <mergeCell ref="B66:D66"/>
    <mergeCell ref="E66:F66"/>
    <mergeCell ref="G66:H66"/>
    <mergeCell ref="B67:D67"/>
    <mergeCell ref="E67:F67"/>
    <mergeCell ref="G67:H67"/>
    <mergeCell ref="B60:H60"/>
    <mergeCell ref="B61:H61"/>
    <mergeCell ref="B63:H63"/>
    <mergeCell ref="B65:D65"/>
    <mergeCell ref="E65:F65"/>
    <mergeCell ref="G65:H65"/>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84:H184"/>
    <mergeCell ref="B186:H186"/>
    <mergeCell ref="B188:H188"/>
    <mergeCell ref="B190:H190"/>
    <mergeCell ref="B192:H192"/>
    <mergeCell ref="B194:F194"/>
    <mergeCell ref="B176:B177"/>
    <mergeCell ref="C176:D176"/>
    <mergeCell ref="C177:D177"/>
    <mergeCell ref="B179:H179"/>
    <mergeCell ref="B180:H180"/>
    <mergeCell ref="B183:H183"/>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207:B208"/>
    <mergeCell ref="E207:F207"/>
    <mergeCell ref="G207:H207"/>
    <mergeCell ref="D208:H208"/>
    <mergeCell ref="E209:F209"/>
    <mergeCell ref="G209:H209"/>
    <mergeCell ref="E202:F202"/>
    <mergeCell ref="G202:H202"/>
    <mergeCell ref="E203:F203"/>
    <mergeCell ref="G203:H203"/>
    <mergeCell ref="B205:F205"/>
    <mergeCell ref="C206:H206"/>
    <mergeCell ref="E213:F213"/>
    <mergeCell ref="G213:H213"/>
    <mergeCell ref="E214:F214"/>
    <mergeCell ref="G214:H214"/>
    <mergeCell ref="E210:F210"/>
    <mergeCell ref="G210:H210"/>
    <mergeCell ref="E211:F211"/>
    <mergeCell ref="G211:H211"/>
    <mergeCell ref="E212:F212"/>
    <mergeCell ref="G212:H212"/>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dimension ref="A1:AJ159"/>
  <sheetViews>
    <sheetView showGridLines="0" view="pageBreakPreview" topLeftCell="A79" zoomScaleSheetLayoutView="100" workbookViewId="0">
      <selection sqref="A1:J1"/>
    </sheetView>
  </sheetViews>
  <sheetFormatPr defaultRowHeight="15"/>
  <cols>
    <col min="1" max="1" width="7" style="850" customWidth="1"/>
    <col min="2" max="3" width="15.42578125" style="850" customWidth="1"/>
    <col min="4" max="4" width="21.85546875" style="850" customWidth="1"/>
    <col min="5" max="8" width="20" style="850" customWidth="1"/>
    <col min="9" max="9" width="15.7109375" style="850" customWidth="1"/>
    <col min="10" max="10" width="15.5703125" style="850" customWidth="1"/>
    <col min="11" max="16384" width="9.140625" style="850"/>
  </cols>
  <sheetData>
    <row r="1" spans="1:33" ht="15.75">
      <c r="A1" s="1846" t="str">
        <f>'Disclosure 42-45'!A1</f>
        <v>STC of India Limited</v>
      </c>
      <c r="B1" s="1846"/>
      <c r="C1" s="1846"/>
      <c r="D1" s="1846"/>
      <c r="E1" s="1846"/>
      <c r="F1" s="1846"/>
      <c r="G1" s="1846"/>
      <c r="H1" s="1846"/>
      <c r="I1" s="1846"/>
      <c r="J1" s="1846"/>
    </row>
    <row r="2" spans="1:33" ht="15.75">
      <c r="A2" s="1846" t="str">
        <f>'Disclosure 42-45'!A2</f>
        <v xml:space="preserve">Branch/Division :  </v>
      </c>
      <c r="B2" s="1846"/>
      <c r="C2" s="1846"/>
      <c r="D2" s="1846"/>
      <c r="E2" s="1846"/>
      <c r="F2" s="1846"/>
      <c r="G2" s="1846"/>
      <c r="H2" s="1846"/>
      <c r="I2" s="1846"/>
      <c r="J2" s="1846"/>
    </row>
    <row r="3" spans="1:33" ht="15.75">
      <c r="A3" s="1846" t="str">
        <f>'Disclosure 42-45'!A3</f>
        <v>Notes to Accounts for the year ended March 31, 2019</v>
      </c>
      <c r="B3" s="1846"/>
      <c r="C3" s="1846"/>
      <c r="D3" s="1846"/>
      <c r="E3" s="1846"/>
      <c r="F3" s="1846"/>
      <c r="G3" s="1846"/>
      <c r="H3" s="1846"/>
      <c r="I3" s="1846"/>
      <c r="J3" s="1846"/>
    </row>
    <row r="4" spans="1:33" ht="15.75">
      <c r="A4" s="1846"/>
      <c r="B4" s="1846"/>
      <c r="C4" s="1846"/>
      <c r="D4" s="1846"/>
      <c r="E4" s="1846"/>
      <c r="F4" s="1846"/>
      <c r="G4" s="1846"/>
      <c r="H4" s="1846"/>
      <c r="I4" s="1846"/>
      <c r="J4" s="1846"/>
    </row>
    <row r="5" spans="1:33" s="667" customFormat="1" ht="15.75" customHeight="1">
      <c r="A5" s="1863" t="s">
        <v>1406</v>
      </c>
      <c r="B5" s="1863"/>
      <c r="C5" s="1863"/>
      <c r="D5" s="1863"/>
      <c r="E5" s="1863"/>
      <c r="F5" s="1863"/>
      <c r="G5" s="1863"/>
      <c r="H5" s="1863"/>
      <c r="I5" s="1863"/>
      <c r="J5" s="1863"/>
      <c r="K5" s="668"/>
      <c r="L5" s="668"/>
      <c r="M5" s="668"/>
      <c r="N5" s="668"/>
      <c r="O5" s="668"/>
      <c r="Q5" s="668"/>
      <c r="R5" s="668"/>
      <c r="S5" s="668"/>
      <c r="T5" s="668"/>
      <c r="U5" s="668"/>
      <c r="V5" s="668"/>
      <c r="W5" s="668"/>
      <c r="X5" s="668"/>
      <c r="Y5" s="668"/>
      <c r="Z5" s="668"/>
      <c r="AA5" s="668"/>
      <c r="AB5" s="668"/>
      <c r="AC5" s="668"/>
      <c r="AD5" s="668"/>
      <c r="AE5" s="668"/>
      <c r="AF5" s="668"/>
      <c r="AG5" s="668"/>
    </row>
    <row r="6" spans="1:33" s="667" customFormat="1" ht="15.75">
      <c r="A6" s="1846" t="s">
        <v>1407</v>
      </c>
      <c r="B6" s="1846"/>
      <c r="C6" s="1846"/>
      <c r="D6" s="1846"/>
      <c r="E6" s="1846"/>
      <c r="F6" s="1846"/>
      <c r="G6" s="1846"/>
      <c r="H6" s="1846"/>
      <c r="I6" s="1846"/>
      <c r="J6" s="1846"/>
      <c r="K6" s="668"/>
      <c r="L6" s="668"/>
      <c r="M6" s="668"/>
      <c r="N6" s="668"/>
      <c r="O6" s="668"/>
      <c r="Q6" s="668"/>
      <c r="R6" s="668"/>
      <c r="S6" s="668"/>
      <c r="T6" s="668"/>
      <c r="U6" s="668"/>
      <c r="V6" s="668"/>
      <c r="W6" s="668"/>
      <c r="X6" s="668"/>
      <c r="Y6" s="668"/>
      <c r="Z6" s="668"/>
      <c r="AA6" s="668"/>
      <c r="AB6" s="668"/>
      <c r="AC6" s="668"/>
      <c r="AD6" s="668"/>
      <c r="AE6" s="668"/>
      <c r="AF6" s="668"/>
      <c r="AG6" s="668"/>
    </row>
    <row r="7" spans="1:33" s="667" customFormat="1" ht="15.75" customHeight="1">
      <c r="A7" s="1680" t="s">
        <v>1408</v>
      </c>
      <c r="B7" s="1681"/>
      <c r="C7" s="1681"/>
      <c r="D7" s="1681"/>
      <c r="E7" s="1681"/>
      <c r="F7" s="1682"/>
      <c r="G7" s="1680" t="s">
        <v>1409</v>
      </c>
      <c r="H7" s="1682"/>
      <c r="I7" s="1680" t="s">
        <v>718</v>
      </c>
      <c r="J7" s="1682"/>
      <c r="K7" s="668"/>
      <c r="L7" s="668"/>
      <c r="M7" s="668"/>
      <c r="N7" s="668"/>
      <c r="O7" s="668"/>
      <c r="Q7" s="668"/>
      <c r="R7" s="668"/>
      <c r="S7" s="668"/>
      <c r="T7" s="668"/>
      <c r="U7" s="668"/>
      <c r="V7" s="668"/>
      <c r="W7" s="668"/>
      <c r="X7" s="668"/>
      <c r="Y7" s="668"/>
      <c r="Z7" s="668"/>
      <c r="AA7" s="668"/>
      <c r="AB7" s="668"/>
      <c r="AC7" s="668"/>
      <c r="AD7" s="668"/>
      <c r="AE7" s="668"/>
      <c r="AF7" s="668"/>
      <c r="AG7" s="668"/>
    </row>
    <row r="8" spans="1:33" s="667" customFormat="1" ht="15.75" customHeight="1">
      <c r="A8" s="2006" t="s">
        <v>1410</v>
      </c>
      <c r="B8" s="2007"/>
      <c r="C8" s="2007"/>
      <c r="D8" s="2007"/>
      <c r="E8" s="2007"/>
      <c r="F8" s="2008"/>
      <c r="G8" s="2009"/>
      <c r="H8" s="2010"/>
      <c r="I8" s="2011"/>
      <c r="J8" s="2012"/>
      <c r="K8" s="668"/>
      <c r="L8" s="668"/>
      <c r="M8" s="668"/>
      <c r="N8" s="668"/>
      <c r="O8" s="668"/>
      <c r="Q8" s="668"/>
      <c r="R8" s="668"/>
      <c r="S8" s="668"/>
      <c r="T8" s="668"/>
      <c r="U8" s="668"/>
      <c r="V8" s="668"/>
      <c r="W8" s="668"/>
      <c r="X8" s="668"/>
      <c r="Y8" s="668"/>
      <c r="Z8" s="668"/>
      <c r="AA8" s="668"/>
      <c r="AB8" s="668"/>
      <c r="AC8" s="668"/>
      <c r="AD8" s="668"/>
      <c r="AE8" s="668"/>
      <c r="AF8" s="668"/>
      <c r="AG8" s="668"/>
    </row>
    <row r="9" spans="1:33" s="667" customFormat="1" ht="15.75">
      <c r="A9" s="2009"/>
      <c r="B9" s="2013"/>
      <c r="C9" s="2013"/>
      <c r="D9" s="2013"/>
      <c r="E9" s="2013"/>
      <c r="F9" s="2010"/>
      <c r="G9" s="2009"/>
      <c r="H9" s="2010"/>
      <c r="I9" s="2011"/>
      <c r="J9" s="2012"/>
      <c r="K9" s="668"/>
      <c r="L9" s="668"/>
      <c r="M9" s="668"/>
      <c r="N9" s="668"/>
      <c r="O9" s="668"/>
      <c r="Q9" s="668"/>
      <c r="R9" s="668"/>
      <c r="S9" s="668"/>
      <c r="T9" s="668"/>
      <c r="U9" s="668"/>
      <c r="V9" s="668"/>
      <c r="W9" s="668"/>
      <c r="X9" s="668"/>
      <c r="Y9" s="668"/>
      <c r="Z9" s="668"/>
      <c r="AA9" s="668"/>
      <c r="AB9" s="668"/>
      <c r="AC9" s="668"/>
      <c r="AD9" s="668"/>
      <c r="AE9" s="668"/>
      <c r="AF9" s="668"/>
      <c r="AG9" s="668"/>
    </row>
    <row r="10" spans="1:33" s="667" customFormat="1" ht="15.75" customHeight="1">
      <c r="A10" s="2006" t="s">
        <v>1411</v>
      </c>
      <c r="B10" s="2007"/>
      <c r="C10" s="2007"/>
      <c r="D10" s="2007"/>
      <c r="E10" s="2007"/>
      <c r="F10" s="2008"/>
      <c r="G10" s="2009"/>
      <c r="H10" s="2010"/>
      <c r="I10" s="2011"/>
      <c r="J10" s="2012"/>
      <c r="K10" s="668"/>
      <c r="L10" s="668"/>
      <c r="M10" s="668"/>
      <c r="N10" s="668"/>
      <c r="O10" s="668"/>
      <c r="Q10" s="668"/>
      <c r="R10" s="668"/>
      <c r="S10" s="668"/>
      <c r="T10" s="668"/>
      <c r="U10" s="668"/>
      <c r="V10" s="668"/>
      <c r="W10" s="668"/>
      <c r="X10" s="668"/>
      <c r="Y10" s="668"/>
      <c r="Z10" s="668"/>
      <c r="AA10" s="668"/>
      <c r="AB10" s="668"/>
      <c r="AC10" s="668"/>
      <c r="AD10" s="668"/>
      <c r="AE10" s="668"/>
      <c r="AF10" s="668"/>
      <c r="AG10" s="668"/>
    </row>
    <row r="11" spans="1:33" s="667" customFormat="1" ht="15.75">
      <c r="A11" s="2009"/>
      <c r="B11" s="2013"/>
      <c r="C11" s="2013"/>
      <c r="D11" s="2013"/>
      <c r="E11" s="2013"/>
      <c r="F11" s="2010"/>
      <c r="G11" s="2009"/>
      <c r="H11" s="2010"/>
      <c r="I11" s="2011"/>
      <c r="J11" s="2012"/>
      <c r="K11" s="668"/>
      <c r="L11" s="668"/>
      <c r="M11" s="668"/>
      <c r="N11" s="668"/>
      <c r="O11" s="668"/>
      <c r="Q11" s="668"/>
      <c r="R11" s="668"/>
      <c r="S11" s="668"/>
      <c r="T11" s="668"/>
      <c r="U11" s="668"/>
      <c r="V11" s="668"/>
      <c r="W11" s="668"/>
      <c r="X11" s="668"/>
      <c r="Y11" s="668"/>
      <c r="Z11" s="668"/>
      <c r="AA11" s="668"/>
      <c r="AB11" s="668"/>
      <c r="AC11" s="668"/>
      <c r="AD11" s="668"/>
      <c r="AE11" s="668"/>
      <c r="AF11" s="668"/>
      <c r="AG11" s="668"/>
    </row>
    <row r="12" spans="1:33" s="667" customFormat="1" ht="15.75" customHeight="1">
      <c r="A12" s="2006" t="s">
        <v>1412</v>
      </c>
      <c r="B12" s="2007"/>
      <c r="C12" s="2007"/>
      <c r="D12" s="2007"/>
      <c r="E12" s="2007"/>
      <c r="F12" s="2008"/>
      <c r="G12" s="2009"/>
      <c r="H12" s="2010"/>
      <c r="I12" s="2011"/>
      <c r="J12" s="2012"/>
      <c r="K12" s="668"/>
      <c r="L12" s="668"/>
      <c r="M12" s="668"/>
      <c r="N12" s="668"/>
      <c r="O12" s="668"/>
      <c r="Q12" s="668"/>
      <c r="R12" s="668"/>
      <c r="S12" s="668"/>
      <c r="T12" s="668"/>
      <c r="U12" s="668"/>
      <c r="V12" s="668"/>
      <c r="W12" s="668"/>
      <c r="X12" s="668"/>
      <c r="Y12" s="668"/>
      <c r="Z12" s="668"/>
      <c r="AA12" s="668"/>
      <c r="AB12" s="668"/>
      <c r="AC12" s="668"/>
      <c r="AD12" s="668"/>
      <c r="AE12" s="668"/>
      <c r="AF12" s="668"/>
      <c r="AG12" s="668"/>
    </row>
    <row r="13" spans="1:33" s="667" customFormat="1" ht="15.75">
      <c r="A13" s="2009"/>
      <c r="B13" s="2013"/>
      <c r="C13" s="2013"/>
      <c r="D13" s="2013"/>
      <c r="E13" s="2013"/>
      <c r="F13" s="2010"/>
      <c r="G13" s="2009"/>
      <c r="H13" s="2010"/>
      <c r="I13" s="2011"/>
      <c r="J13" s="2012"/>
      <c r="K13" s="668"/>
      <c r="L13" s="668"/>
      <c r="M13" s="668"/>
      <c r="N13" s="668"/>
      <c r="O13" s="668"/>
      <c r="Q13" s="668"/>
      <c r="R13" s="668"/>
      <c r="S13" s="668"/>
      <c r="T13" s="668"/>
      <c r="U13" s="668"/>
      <c r="V13" s="668"/>
      <c r="W13" s="668"/>
      <c r="X13" s="668"/>
      <c r="Y13" s="668"/>
      <c r="Z13" s="668"/>
      <c r="AA13" s="668"/>
      <c r="AB13" s="668"/>
      <c r="AC13" s="668"/>
      <c r="AD13" s="668"/>
      <c r="AE13" s="668"/>
      <c r="AF13" s="668"/>
      <c r="AG13" s="668"/>
    </row>
    <row r="14" spans="1:33" s="667" customFormat="1" ht="15.75" customHeight="1">
      <c r="A14" s="2006" t="s">
        <v>1413</v>
      </c>
      <c r="B14" s="2007"/>
      <c r="C14" s="2007"/>
      <c r="D14" s="2007"/>
      <c r="E14" s="2007"/>
      <c r="F14" s="2008"/>
      <c r="G14" s="2009"/>
      <c r="H14" s="2010"/>
      <c r="I14" s="2011"/>
      <c r="J14" s="2012"/>
      <c r="K14" s="668"/>
      <c r="L14" s="668"/>
      <c r="M14" s="668"/>
      <c r="N14" s="668"/>
      <c r="O14" s="668"/>
      <c r="Q14" s="668"/>
      <c r="R14" s="668"/>
      <c r="S14" s="668"/>
      <c r="T14" s="668"/>
      <c r="U14" s="668"/>
      <c r="V14" s="668"/>
      <c r="W14" s="668"/>
      <c r="X14" s="668"/>
      <c r="Y14" s="668"/>
      <c r="Z14" s="668"/>
      <c r="AA14" s="668"/>
      <c r="AB14" s="668"/>
      <c r="AC14" s="668"/>
      <c r="AD14" s="668"/>
      <c r="AE14" s="668"/>
      <c r="AF14" s="668"/>
      <c r="AG14" s="668"/>
    </row>
    <row r="15" spans="1:33" s="667" customFormat="1" ht="15.75">
      <c r="A15" s="2009"/>
      <c r="B15" s="2013"/>
      <c r="C15" s="2013"/>
      <c r="D15" s="2013"/>
      <c r="E15" s="2013"/>
      <c r="F15" s="2010"/>
      <c r="G15" s="2009"/>
      <c r="H15" s="2010"/>
      <c r="I15" s="2011"/>
      <c r="J15" s="2012"/>
      <c r="K15" s="668"/>
      <c r="L15" s="668"/>
      <c r="M15" s="668"/>
      <c r="N15" s="668"/>
      <c r="O15" s="668"/>
      <c r="Q15" s="668"/>
      <c r="R15" s="668"/>
      <c r="S15" s="668"/>
      <c r="T15" s="668"/>
      <c r="U15" s="668"/>
      <c r="V15" s="668"/>
      <c r="W15" s="668"/>
      <c r="X15" s="668"/>
      <c r="Y15" s="668"/>
      <c r="Z15" s="668"/>
      <c r="AA15" s="668"/>
      <c r="AB15" s="668"/>
      <c r="AC15" s="668"/>
      <c r="AD15" s="668"/>
      <c r="AE15" s="668"/>
      <c r="AF15" s="668"/>
      <c r="AG15" s="668"/>
    </row>
    <row r="16" spans="1:33" s="667" customFormat="1" ht="15.75">
      <c r="A16" s="2009"/>
      <c r="B16" s="2013"/>
      <c r="C16" s="2013"/>
      <c r="D16" s="2013"/>
      <c r="E16" s="2013"/>
      <c r="F16" s="2010"/>
      <c r="G16" s="2009"/>
      <c r="H16" s="2010"/>
      <c r="I16" s="2011"/>
      <c r="J16" s="2012"/>
      <c r="K16" s="668"/>
      <c r="L16" s="668"/>
      <c r="M16" s="668"/>
      <c r="N16" s="668"/>
      <c r="O16" s="668"/>
      <c r="Q16" s="668"/>
      <c r="R16" s="668"/>
      <c r="S16" s="668"/>
      <c r="T16" s="668"/>
      <c r="U16" s="668"/>
      <c r="V16" s="668"/>
      <c r="W16" s="668"/>
      <c r="X16" s="668"/>
      <c r="Y16" s="668"/>
      <c r="Z16" s="668"/>
      <c r="AA16" s="668"/>
      <c r="AB16" s="668"/>
      <c r="AC16" s="668"/>
      <c r="AD16" s="668"/>
      <c r="AE16" s="668"/>
      <c r="AF16" s="668"/>
      <c r="AG16" s="668"/>
    </row>
    <row r="17" spans="1:33" s="667" customFormat="1" ht="15.75" customHeight="1">
      <c r="A17" s="2006" t="s">
        <v>1414</v>
      </c>
      <c r="B17" s="2007"/>
      <c r="C17" s="2007"/>
      <c r="D17" s="2007"/>
      <c r="E17" s="2007"/>
      <c r="F17" s="2008"/>
      <c r="G17" s="2009"/>
      <c r="H17" s="2010"/>
      <c r="I17" s="2011"/>
      <c r="J17" s="2012"/>
      <c r="K17" s="668"/>
      <c r="L17" s="668"/>
      <c r="M17" s="668"/>
      <c r="N17" s="668"/>
      <c r="O17" s="668"/>
      <c r="Q17" s="668"/>
      <c r="R17" s="668"/>
      <c r="S17" s="668"/>
      <c r="T17" s="668"/>
      <c r="U17" s="668"/>
      <c r="V17" s="668"/>
      <c r="W17" s="668"/>
      <c r="X17" s="668"/>
      <c r="Y17" s="668"/>
      <c r="Z17" s="668"/>
      <c r="AA17" s="668"/>
      <c r="AB17" s="668"/>
      <c r="AC17" s="668"/>
      <c r="AD17" s="668"/>
      <c r="AE17" s="668"/>
      <c r="AF17" s="668"/>
      <c r="AG17" s="668"/>
    </row>
    <row r="18" spans="1:33" s="667" customFormat="1" ht="15.75">
      <c r="A18" s="2009"/>
      <c r="B18" s="2013"/>
      <c r="C18" s="2013"/>
      <c r="D18" s="2013"/>
      <c r="E18" s="2013"/>
      <c r="F18" s="2010"/>
      <c r="G18" s="2009"/>
      <c r="H18" s="2010"/>
      <c r="I18" s="2011"/>
      <c r="J18" s="2012"/>
      <c r="K18" s="668"/>
      <c r="L18" s="668"/>
      <c r="M18" s="668"/>
      <c r="N18" s="668"/>
      <c r="O18" s="668"/>
      <c r="Q18" s="668"/>
      <c r="R18" s="668"/>
      <c r="S18" s="668"/>
      <c r="T18" s="668"/>
      <c r="U18" s="668"/>
      <c r="V18" s="668"/>
      <c r="W18" s="668"/>
      <c r="X18" s="668"/>
      <c r="Y18" s="668"/>
      <c r="Z18" s="668"/>
      <c r="AA18" s="668"/>
      <c r="AB18" s="668"/>
      <c r="AC18" s="668"/>
      <c r="AD18" s="668"/>
      <c r="AE18" s="668"/>
      <c r="AF18" s="668"/>
      <c r="AG18" s="668"/>
    </row>
    <row r="19" spans="1:33" s="667" customFormat="1" ht="15.75" customHeight="1">
      <c r="A19" s="2006" t="s">
        <v>1415</v>
      </c>
      <c r="B19" s="2007"/>
      <c r="C19" s="2007"/>
      <c r="D19" s="2007"/>
      <c r="E19" s="2007"/>
      <c r="F19" s="2008"/>
      <c r="G19" s="2009"/>
      <c r="H19" s="2010"/>
      <c r="I19" s="2011"/>
      <c r="J19" s="2012"/>
      <c r="K19" s="668"/>
      <c r="L19" s="668"/>
      <c r="M19" s="668"/>
      <c r="N19" s="668"/>
      <c r="O19" s="668"/>
      <c r="Q19" s="668"/>
      <c r="R19" s="668"/>
      <c r="S19" s="668"/>
      <c r="T19" s="668"/>
      <c r="U19" s="668"/>
      <c r="V19" s="668"/>
      <c r="W19" s="668"/>
      <c r="X19" s="668"/>
      <c r="Y19" s="668"/>
      <c r="Z19" s="668"/>
      <c r="AA19" s="668"/>
      <c r="AB19" s="668"/>
      <c r="AC19" s="668"/>
      <c r="AD19" s="668"/>
      <c r="AE19" s="668"/>
      <c r="AF19" s="668"/>
      <c r="AG19" s="668"/>
    </row>
    <row r="20" spans="1:33" s="667" customFormat="1" ht="15.75">
      <c r="A20" s="2009"/>
      <c r="B20" s="2013"/>
      <c r="C20" s="2013"/>
      <c r="D20" s="2013"/>
      <c r="E20" s="2013"/>
      <c r="F20" s="2010"/>
      <c r="G20" s="2009"/>
      <c r="H20" s="2010"/>
      <c r="I20" s="2011"/>
      <c r="J20" s="2012"/>
      <c r="K20" s="668"/>
      <c r="L20" s="668"/>
      <c r="M20" s="668"/>
      <c r="N20" s="668"/>
      <c r="O20" s="668"/>
      <c r="Q20" s="668"/>
      <c r="R20" s="668"/>
      <c r="S20" s="668"/>
      <c r="T20" s="668"/>
      <c r="U20" s="668"/>
      <c r="V20" s="668"/>
      <c r="W20" s="668"/>
      <c r="X20" s="668"/>
      <c r="Y20" s="668"/>
      <c r="Z20" s="668"/>
      <c r="AA20" s="668"/>
      <c r="AB20" s="668"/>
      <c r="AC20" s="668"/>
      <c r="AD20" s="668"/>
      <c r="AE20" s="668"/>
      <c r="AF20" s="668"/>
      <c r="AG20" s="668"/>
    </row>
    <row r="21" spans="1:33" s="667" customFormat="1" ht="15.75">
      <c r="J21" s="668"/>
      <c r="K21" s="668"/>
      <c r="L21" s="668"/>
      <c r="M21" s="668"/>
      <c r="N21" s="668"/>
      <c r="O21" s="668"/>
      <c r="Q21" s="668"/>
      <c r="R21" s="668"/>
      <c r="S21" s="668"/>
      <c r="T21" s="668"/>
      <c r="U21" s="668"/>
      <c r="V21" s="668"/>
      <c r="W21" s="668"/>
      <c r="X21" s="668"/>
      <c r="Y21" s="668"/>
      <c r="Z21" s="668"/>
      <c r="AA21" s="668"/>
      <c r="AB21" s="668"/>
      <c r="AC21" s="668"/>
      <c r="AD21" s="668"/>
      <c r="AE21" s="668"/>
      <c r="AF21" s="668"/>
      <c r="AG21" s="668"/>
    </row>
    <row r="22" spans="1:33" s="667" customFormat="1" ht="15.75" customHeight="1">
      <c r="A22" s="2002" t="s">
        <v>1416</v>
      </c>
      <c r="B22" s="2002"/>
      <c r="C22" s="2002"/>
      <c r="D22" s="2002"/>
      <c r="E22" s="2002"/>
      <c r="F22" s="2002"/>
      <c r="G22" s="2002"/>
      <c r="H22" s="2002"/>
      <c r="I22" s="2002"/>
      <c r="J22" s="2002"/>
      <c r="K22" s="668"/>
      <c r="L22" s="668"/>
      <c r="M22" s="668"/>
      <c r="N22" s="668"/>
      <c r="O22" s="668"/>
      <c r="Q22" s="668"/>
      <c r="R22" s="668"/>
      <c r="S22" s="668"/>
      <c r="T22" s="668"/>
      <c r="U22" s="668"/>
      <c r="V22" s="668"/>
      <c r="W22" s="668"/>
      <c r="X22" s="668"/>
      <c r="Y22" s="668"/>
      <c r="Z22" s="668"/>
      <c r="AA22" s="668"/>
      <c r="AB22" s="668"/>
      <c r="AC22" s="668"/>
      <c r="AD22" s="668"/>
      <c r="AE22" s="668"/>
      <c r="AF22" s="668"/>
      <c r="AG22" s="668"/>
    </row>
    <row r="23" spans="1:33" s="667" customFormat="1" ht="15.75" customHeight="1">
      <c r="A23" s="851"/>
      <c r="B23" s="851"/>
      <c r="C23" s="851"/>
      <c r="D23" s="851"/>
      <c r="E23" s="851"/>
      <c r="F23" s="851"/>
      <c r="G23" s="851"/>
      <c r="H23" s="851"/>
      <c r="I23" s="851"/>
      <c r="J23" s="851"/>
      <c r="K23" s="668"/>
      <c r="L23" s="668"/>
      <c r="M23" s="668"/>
      <c r="N23" s="668"/>
      <c r="O23" s="668"/>
      <c r="Q23" s="668"/>
      <c r="R23" s="668"/>
      <c r="S23" s="668"/>
      <c r="T23" s="668"/>
      <c r="U23" s="668"/>
      <c r="V23" s="668"/>
      <c r="W23" s="668"/>
      <c r="X23" s="668"/>
      <c r="Y23" s="668"/>
      <c r="Z23" s="668"/>
      <c r="AA23" s="668"/>
      <c r="AB23" s="668"/>
      <c r="AC23" s="668"/>
      <c r="AD23" s="668"/>
      <c r="AE23" s="668"/>
      <c r="AF23" s="668"/>
      <c r="AG23" s="668"/>
    </row>
    <row r="24" spans="1:33" s="667" customFormat="1" ht="15.75" customHeight="1">
      <c r="A24" s="1772" t="s">
        <v>1417</v>
      </c>
      <c r="B24" s="1772"/>
      <c r="C24" s="1772"/>
      <c r="D24" s="1772"/>
      <c r="E24" s="1772"/>
      <c r="F24" s="1772"/>
      <c r="G24" s="2003" t="s">
        <v>1418</v>
      </c>
      <c r="H24" s="2004"/>
      <c r="I24" s="1772" t="s">
        <v>1419</v>
      </c>
      <c r="J24" s="1772"/>
      <c r="K24" s="668"/>
      <c r="L24" s="668"/>
      <c r="M24" s="668"/>
      <c r="N24" s="668"/>
      <c r="O24" s="668"/>
      <c r="Q24" s="668"/>
      <c r="R24" s="668"/>
      <c r="S24" s="668"/>
      <c r="T24" s="668"/>
      <c r="U24" s="668"/>
      <c r="V24" s="668"/>
      <c r="W24" s="668"/>
      <c r="X24" s="668"/>
      <c r="Y24" s="668"/>
      <c r="Z24" s="668"/>
      <c r="AA24" s="668"/>
      <c r="AB24" s="668"/>
      <c r="AC24" s="668"/>
      <c r="AD24" s="668"/>
      <c r="AE24" s="668"/>
      <c r="AF24" s="668"/>
      <c r="AG24" s="668"/>
    </row>
    <row r="25" spans="1:33" s="667" customFormat="1" ht="15.75" customHeight="1">
      <c r="A25" s="2005" t="s">
        <v>0</v>
      </c>
      <c r="B25" s="2005"/>
      <c r="C25" s="2005"/>
      <c r="D25" s="2005"/>
      <c r="E25" s="2005"/>
      <c r="F25" s="2005"/>
      <c r="G25" s="852" t="s">
        <v>880</v>
      </c>
      <c r="H25" s="852" t="s">
        <v>878</v>
      </c>
      <c r="I25" s="852" t="s">
        <v>880</v>
      </c>
      <c r="J25" s="852" t="s">
        <v>878</v>
      </c>
      <c r="K25" s="668"/>
      <c r="L25" s="668"/>
      <c r="M25" s="668"/>
      <c r="N25" s="668"/>
      <c r="O25" s="668"/>
      <c r="Q25" s="668"/>
      <c r="R25" s="668"/>
      <c r="S25" s="668"/>
      <c r="T25" s="668"/>
      <c r="U25" s="668"/>
      <c r="V25" s="668"/>
      <c r="W25" s="668"/>
      <c r="X25" s="668"/>
      <c r="Y25" s="668"/>
      <c r="Z25" s="668"/>
      <c r="AA25" s="668"/>
      <c r="AB25" s="668"/>
      <c r="AC25" s="668"/>
      <c r="AD25" s="668"/>
      <c r="AE25" s="668"/>
      <c r="AF25" s="668"/>
      <c r="AG25" s="668"/>
    </row>
    <row r="26" spans="1:33" s="667" customFormat="1" ht="15.75" customHeight="1">
      <c r="A26" s="1999" t="s">
        <v>1420</v>
      </c>
      <c r="B26" s="1999"/>
      <c r="C26" s="1999"/>
      <c r="D26" s="1999"/>
      <c r="E26" s="1999"/>
      <c r="F26" s="1999"/>
      <c r="G26" s="853"/>
      <c r="H26" s="853"/>
      <c r="I26" s="854"/>
      <c r="J26" s="854"/>
      <c r="K26" s="668"/>
      <c r="L26" s="668"/>
      <c r="M26" s="668"/>
      <c r="N26" s="668"/>
      <c r="O26" s="668"/>
      <c r="Q26" s="668"/>
      <c r="R26" s="668"/>
      <c r="S26" s="668"/>
      <c r="T26" s="668"/>
      <c r="U26" s="668"/>
      <c r="V26" s="668"/>
      <c r="W26" s="668"/>
      <c r="X26" s="668"/>
      <c r="Y26" s="668"/>
      <c r="Z26" s="668"/>
      <c r="AA26" s="668"/>
      <c r="AB26" s="668"/>
      <c r="AC26" s="668"/>
      <c r="AD26" s="668"/>
      <c r="AE26" s="668"/>
      <c r="AF26" s="668"/>
      <c r="AG26" s="668"/>
    </row>
    <row r="27" spans="1:33" s="667" customFormat="1" ht="15.75" customHeight="1">
      <c r="A27" s="1999" t="s">
        <v>32</v>
      </c>
      <c r="B27" s="1999"/>
      <c r="C27" s="1999"/>
      <c r="D27" s="1999"/>
      <c r="E27" s="1999"/>
      <c r="F27" s="1999"/>
      <c r="G27" s="853"/>
      <c r="H27" s="853"/>
      <c r="I27" s="854"/>
      <c r="J27" s="854"/>
      <c r="K27" s="668"/>
      <c r="L27" s="668"/>
      <c r="M27" s="668"/>
      <c r="N27" s="668"/>
      <c r="O27" s="668"/>
      <c r="Q27" s="668"/>
      <c r="R27" s="668"/>
      <c r="S27" s="668"/>
      <c r="T27" s="668"/>
      <c r="U27" s="668"/>
      <c r="V27" s="668"/>
      <c r="W27" s="668"/>
      <c r="X27" s="668"/>
      <c r="Y27" s="668"/>
      <c r="Z27" s="668"/>
      <c r="AA27" s="668"/>
      <c r="AB27" s="668"/>
      <c r="AC27" s="668"/>
      <c r="AD27" s="668"/>
      <c r="AE27" s="668"/>
      <c r="AF27" s="668"/>
      <c r="AG27" s="668"/>
    </row>
    <row r="28" spans="1:33" s="667" customFormat="1" ht="15.75">
      <c r="J28" s="668"/>
      <c r="K28" s="668"/>
      <c r="L28" s="668"/>
      <c r="M28" s="668"/>
      <c r="N28" s="668"/>
      <c r="O28" s="668"/>
      <c r="Q28" s="668"/>
      <c r="R28" s="668"/>
      <c r="S28" s="668"/>
      <c r="T28" s="668"/>
      <c r="U28" s="668"/>
      <c r="V28" s="668"/>
      <c r="W28" s="668"/>
      <c r="X28" s="668"/>
      <c r="Y28" s="668"/>
      <c r="Z28" s="668"/>
      <c r="AA28" s="668"/>
      <c r="AB28" s="668"/>
      <c r="AC28" s="668"/>
      <c r="AD28" s="668"/>
      <c r="AE28" s="668"/>
      <c r="AF28" s="668"/>
      <c r="AG28" s="668"/>
    </row>
    <row r="29" spans="1:33" s="667" customFormat="1" ht="15.75">
      <c r="A29" s="665" t="s">
        <v>1421</v>
      </c>
      <c r="J29" s="681" t="s">
        <v>741</v>
      </c>
      <c r="K29" s="668"/>
      <c r="L29" s="668"/>
      <c r="M29" s="668"/>
      <c r="N29" s="668"/>
      <c r="O29" s="668"/>
      <c r="Q29" s="668"/>
      <c r="R29" s="668"/>
      <c r="S29" s="668"/>
      <c r="T29" s="668"/>
      <c r="U29" s="668"/>
      <c r="V29" s="668"/>
      <c r="W29" s="668"/>
      <c r="X29" s="668"/>
      <c r="Y29" s="668"/>
      <c r="Z29" s="668"/>
      <c r="AA29" s="668"/>
      <c r="AB29" s="668"/>
      <c r="AC29" s="668"/>
      <c r="AD29" s="668"/>
      <c r="AE29" s="668"/>
      <c r="AF29" s="668"/>
      <c r="AG29" s="668"/>
    </row>
    <row r="30" spans="1:33" s="667" customFormat="1" ht="31.5" customHeight="1">
      <c r="A30" s="2000" t="s">
        <v>0</v>
      </c>
      <c r="B30" s="2001"/>
      <c r="C30" s="2001"/>
      <c r="D30" s="2001"/>
      <c r="E30" s="2001"/>
      <c r="F30" s="2001"/>
      <c r="G30" s="1680" t="s">
        <v>1422</v>
      </c>
      <c r="H30" s="1682"/>
      <c r="I30" s="1680" t="s">
        <v>1423</v>
      </c>
      <c r="J30" s="1682"/>
      <c r="K30" s="668"/>
      <c r="L30" s="668"/>
      <c r="M30" s="668"/>
      <c r="N30" s="668"/>
      <c r="O30" s="668"/>
      <c r="Q30" s="668"/>
      <c r="R30" s="668"/>
      <c r="S30" s="668"/>
      <c r="T30" s="668"/>
      <c r="U30" s="668"/>
      <c r="V30" s="668"/>
      <c r="W30" s="668"/>
      <c r="X30" s="668"/>
      <c r="Y30" s="668"/>
      <c r="Z30" s="668"/>
      <c r="AA30" s="668"/>
      <c r="AB30" s="668"/>
      <c r="AC30" s="668"/>
      <c r="AD30" s="668"/>
      <c r="AE30" s="668"/>
      <c r="AF30" s="668"/>
      <c r="AG30" s="668"/>
    </row>
    <row r="31" spans="1:33" s="667" customFormat="1" ht="15.75" customHeight="1">
      <c r="A31" s="1941" t="s">
        <v>1424</v>
      </c>
      <c r="B31" s="1941"/>
      <c r="C31" s="1941"/>
      <c r="D31" s="1941"/>
      <c r="E31" s="1941"/>
      <c r="F31" s="1941"/>
      <c r="G31" s="1759"/>
      <c r="H31" s="1818"/>
      <c r="I31" s="1747"/>
      <c r="J31" s="1838"/>
      <c r="K31" s="668"/>
      <c r="L31" s="668"/>
      <c r="M31" s="668"/>
      <c r="N31" s="668"/>
      <c r="O31" s="668"/>
      <c r="Q31" s="668"/>
      <c r="R31" s="668"/>
      <c r="S31" s="668"/>
      <c r="T31" s="668"/>
      <c r="U31" s="668"/>
      <c r="V31" s="668"/>
      <c r="W31" s="668"/>
      <c r="X31" s="668"/>
      <c r="Y31" s="668"/>
      <c r="Z31" s="668"/>
      <c r="AA31" s="668"/>
      <c r="AB31" s="668"/>
      <c r="AC31" s="668"/>
      <c r="AD31" s="668"/>
      <c r="AE31" s="668"/>
      <c r="AF31" s="668"/>
      <c r="AG31" s="668"/>
    </row>
    <row r="32" spans="1:33" s="667" customFormat="1" ht="15.75" customHeight="1">
      <c r="A32" s="1941" t="s">
        <v>1425</v>
      </c>
      <c r="B32" s="1941"/>
      <c r="C32" s="1941"/>
      <c r="D32" s="1941"/>
      <c r="E32" s="1941"/>
      <c r="F32" s="1941"/>
      <c r="G32" s="1759"/>
      <c r="H32" s="1818"/>
      <c r="I32" s="1747"/>
      <c r="J32" s="1838"/>
      <c r="K32" s="668"/>
      <c r="L32" s="668"/>
      <c r="M32" s="668"/>
      <c r="N32" s="668"/>
      <c r="O32" s="668"/>
      <c r="Q32" s="668"/>
      <c r="R32" s="668"/>
      <c r="S32" s="668"/>
      <c r="T32" s="668"/>
      <c r="U32" s="668"/>
      <c r="V32" s="668"/>
      <c r="W32" s="668"/>
      <c r="X32" s="668"/>
      <c r="Y32" s="668"/>
      <c r="Z32" s="668"/>
      <c r="AA32" s="668"/>
      <c r="AB32" s="668"/>
      <c r="AC32" s="668"/>
      <c r="AD32" s="668"/>
      <c r="AE32" s="668"/>
      <c r="AF32" s="668"/>
      <c r="AG32" s="668"/>
    </row>
    <row r="33" spans="1:33" s="667" customFormat="1" ht="15.75" customHeight="1">
      <c r="A33" s="1941" t="s">
        <v>1426</v>
      </c>
      <c r="B33" s="1941"/>
      <c r="C33" s="1941"/>
      <c r="D33" s="1941"/>
      <c r="E33" s="1941"/>
      <c r="F33" s="1941"/>
      <c r="G33" s="1759"/>
      <c r="H33" s="1818"/>
      <c r="I33" s="1747"/>
      <c r="J33" s="1838"/>
      <c r="K33" s="668"/>
      <c r="L33" s="668"/>
      <c r="M33" s="668"/>
      <c r="N33" s="668"/>
      <c r="O33" s="668"/>
      <c r="Q33" s="668"/>
      <c r="R33" s="668"/>
      <c r="S33" s="668"/>
      <c r="T33" s="668"/>
      <c r="U33" s="668"/>
      <c r="V33" s="668"/>
      <c r="W33" s="668"/>
      <c r="X33" s="668"/>
      <c r="Y33" s="668"/>
      <c r="Z33" s="668"/>
      <c r="AA33" s="668"/>
      <c r="AB33" s="668"/>
      <c r="AC33" s="668"/>
      <c r="AD33" s="668"/>
      <c r="AE33" s="668"/>
      <c r="AF33" s="668"/>
      <c r="AG33" s="668"/>
    </row>
    <row r="34" spans="1:33" s="667" customFormat="1" ht="15.75" customHeight="1">
      <c r="A34" s="1941" t="s">
        <v>1427</v>
      </c>
      <c r="B34" s="1941"/>
      <c r="C34" s="1941"/>
      <c r="D34" s="1941"/>
      <c r="E34" s="1941"/>
      <c r="F34" s="1941"/>
      <c r="G34" s="1759"/>
      <c r="H34" s="1818"/>
      <c r="I34" s="1747"/>
      <c r="J34" s="1838"/>
      <c r="K34" s="668"/>
      <c r="L34" s="668"/>
      <c r="M34" s="668"/>
      <c r="N34" s="668"/>
      <c r="O34" s="668"/>
      <c r="Q34" s="668"/>
      <c r="R34" s="668"/>
      <c r="S34" s="668"/>
      <c r="T34" s="668"/>
      <c r="U34" s="668"/>
      <c r="V34" s="668"/>
      <c r="W34" s="668"/>
      <c r="X34" s="668"/>
      <c r="Y34" s="668"/>
      <c r="Z34" s="668"/>
      <c r="AA34" s="668"/>
      <c r="AB34" s="668"/>
      <c r="AC34" s="668"/>
      <c r="AD34" s="668"/>
      <c r="AE34" s="668"/>
      <c r="AF34" s="668"/>
      <c r="AG34" s="668"/>
    </row>
    <row r="35" spans="1:33" s="667" customFormat="1" ht="15.75" customHeight="1">
      <c r="A35" s="1941" t="s">
        <v>1428</v>
      </c>
      <c r="B35" s="1941"/>
      <c r="C35" s="1941"/>
      <c r="D35" s="1941"/>
      <c r="E35" s="1941"/>
      <c r="F35" s="1941"/>
      <c r="G35" s="1759"/>
      <c r="H35" s="1818"/>
      <c r="I35" s="1747"/>
      <c r="J35" s="1838"/>
      <c r="K35" s="668"/>
      <c r="L35" s="668"/>
      <c r="M35" s="668"/>
      <c r="N35" s="668"/>
      <c r="O35" s="668"/>
      <c r="Q35" s="668"/>
      <c r="R35" s="668"/>
      <c r="S35" s="668"/>
      <c r="T35" s="668"/>
      <c r="U35" s="668"/>
      <c r="V35" s="668"/>
      <c r="W35" s="668"/>
      <c r="X35" s="668"/>
      <c r="Y35" s="668"/>
      <c r="Z35" s="668"/>
      <c r="AA35" s="668"/>
      <c r="AB35" s="668"/>
      <c r="AC35" s="668"/>
      <c r="AD35" s="668"/>
      <c r="AE35" s="668"/>
      <c r="AF35" s="668"/>
      <c r="AG35" s="668"/>
    </row>
    <row r="36" spans="1:33" s="667" customFormat="1" ht="15.75" customHeight="1">
      <c r="A36" s="1993" t="s">
        <v>17</v>
      </c>
      <c r="B36" s="1993"/>
      <c r="C36" s="1993"/>
      <c r="D36" s="1993"/>
      <c r="E36" s="1993"/>
      <c r="F36" s="1993"/>
      <c r="G36" s="1747"/>
      <c r="H36" s="1838"/>
      <c r="I36" s="1747"/>
      <c r="J36" s="1838"/>
      <c r="K36" s="668"/>
      <c r="L36" s="668"/>
      <c r="M36" s="668"/>
      <c r="N36" s="668"/>
      <c r="O36" s="668"/>
      <c r="Q36" s="668"/>
      <c r="R36" s="668"/>
      <c r="S36" s="668"/>
      <c r="T36" s="668"/>
      <c r="U36" s="668"/>
      <c r="V36" s="668"/>
      <c r="W36" s="668"/>
      <c r="X36" s="668"/>
      <c r="Y36" s="668"/>
      <c r="Z36" s="668"/>
      <c r="AA36" s="668"/>
      <c r="AB36" s="668"/>
      <c r="AC36" s="668"/>
      <c r="AD36" s="668"/>
      <c r="AE36" s="668"/>
      <c r="AF36" s="668"/>
      <c r="AG36" s="668"/>
    </row>
    <row r="37" spans="1:33" s="667" customFormat="1" ht="15.75" customHeight="1">
      <c r="A37" s="679"/>
      <c r="B37" s="679"/>
      <c r="C37" s="679"/>
      <c r="D37" s="679"/>
      <c r="E37" s="679"/>
      <c r="F37" s="679"/>
      <c r="G37" s="679"/>
      <c r="H37" s="679"/>
      <c r="I37" s="679"/>
      <c r="J37" s="679"/>
      <c r="K37" s="668"/>
      <c r="L37" s="668"/>
      <c r="M37" s="668"/>
      <c r="N37" s="668"/>
      <c r="O37" s="668"/>
      <c r="Q37" s="668"/>
      <c r="R37" s="668"/>
      <c r="S37" s="668"/>
      <c r="T37" s="668"/>
      <c r="U37" s="668"/>
      <c r="V37" s="668"/>
      <c r="W37" s="668"/>
      <c r="X37" s="668"/>
      <c r="Y37" s="668"/>
      <c r="Z37" s="668"/>
      <c r="AA37" s="668"/>
      <c r="AB37" s="668"/>
      <c r="AC37" s="668"/>
      <c r="AD37" s="668"/>
      <c r="AE37" s="668"/>
      <c r="AF37" s="668"/>
      <c r="AG37" s="668"/>
    </row>
    <row r="38" spans="1:33" s="667" customFormat="1" ht="15.75" customHeight="1">
      <c r="A38" s="1994" t="s">
        <v>1414</v>
      </c>
      <c r="B38" s="1995"/>
      <c r="C38" s="1995"/>
      <c r="D38" s="1995"/>
      <c r="E38" s="1995"/>
      <c r="F38" s="1995"/>
      <c r="G38" s="1995"/>
      <c r="H38" s="1995"/>
      <c r="I38" s="1995"/>
      <c r="J38" s="1995"/>
      <c r="K38" s="668"/>
      <c r="L38" s="668"/>
      <c r="M38" s="668"/>
      <c r="N38" s="668"/>
      <c r="O38" s="668"/>
      <c r="Q38" s="668"/>
      <c r="R38" s="668"/>
      <c r="S38" s="668"/>
      <c r="T38" s="668"/>
      <c r="U38" s="668"/>
      <c r="V38" s="668"/>
      <c r="W38" s="668"/>
      <c r="X38" s="668"/>
      <c r="Y38" s="668"/>
      <c r="Z38" s="668"/>
      <c r="AA38" s="668"/>
      <c r="AB38" s="668"/>
      <c r="AC38" s="668"/>
      <c r="AD38" s="668"/>
      <c r="AE38" s="668"/>
      <c r="AF38" s="668"/>
      <c r="AG38" s="668"/>
    </row>
    <row r="39" spans="1:33" s="667" customFormat="1" ht="36" customHeight="1">
      <c r="A39" s="1804" t="s">
        <v>0</v>
      </c>
      <c r="B39" s="1805"/>
      <c r="C39" s="1805"/>
      <c r="D39" s="1806"/>
      <c r="E39" s="1996" t="s">
        <v>1429</v>
      </c>
      <c r="F39" s="1997"/>
      <c r="G39" s="1996" t="s">
        <v>1430</v>
      </c>
      <c r="H39" s="1997"/>
      <c r="I39" s="1998" t="s">
        <v>1431</v>
      </c>
      <c r="J39" s="1998"/>
      <c r="K39" s="668"/>
      <c r="L39" s="668"/>
      <c r="M39" s="668"/>
      <c r="N39" s="668"/>
      <c r="O39" s="668"/>
      <c r="Q39" s="668"/>
      <c r="R39" s="668"/>
      <c r="S39" s="668"/>
      <c r="T39" s="668"/>
      <c r="U39" s="668"/>
      <c r="V39" s="668"/>
      <c r="W39" s="668"/>
      <c r="X39" s="668"/>
      <c r="Y39" s="668"/>
      <c r="Z39" s="668"/>
      <c r="AA39" s="668"/>
      <c r="AB39" s="668"/>
      <c r="AC39" s="668"/>
      <c r="AD39" s="668"/>
      <c r="AE39" s="668"/>
      <c r="AF39" s="668"/>
      <c r="AG39" s="668"/>
    </row>
    <row r="40" spans="1:33" s="667" customFormat="1" ht="15.75">
      <c r="A40" s="1807"/>
      <c r="B40" s="1808"/>
      <c r="C40" s="1808"/>
      <c r="D40" s="1809"/>
      <c r="E40" s="855" t="s">
        <v>880</v>
      </c>
      <c r="F40" s="855" t="s">
        <v>878</v>
      </c>
      <c r="G40" s="855" t="s">
        <v>880</v>
      </c>
      <c r="H40" s="855" t="s">
        <v>878</v>
      </c>
      <c r="I40" s="855" t="s">
        <v>880</v>
      </c>
      <c r="J40" s="855" t="s">
        <v>878</v>
      </c>
      <c r="K40" s="668"/>
      <c r="L40" s="668"/>
      <c r="M40" s="668"/>
      <c r="N40" s="668"/>
      <c r="O40" s="668"/>
      <c r="Q40" s="668"/>
      <c r="R40" s="668"/>
      <c r="S40" s="668"/>
      <c r="T40" s="668"/>
      <c r="U40" s="668"/>
      <c r="V40" s="668"/>
      <c r="W40" s="668"/>
      <c r="X40" s="668"/>
      <c r="Y40" s="668"/>
      <c r="Z40" s="668"/>
      <c r="AA40" s="668"/>
      <c r="AB40" s="668"/>
      <c r="AC40" s="668"/>
      <c r="AD40" s="668"/>
      <c r="AE40" s="668"/>
      <c r="AF40" s="668"/>
      <c r="AG40" s="668"/>
    </row>
    <row r="41" spans="1:33" s="667" customFormat="1" ht="15.75">
      <c r="A41" s="1756" t="s">
        <v>1432</v>
      </c>
      <c r="B41" s="1757"/>
      <c r="C41" s="1757"/>
      <c r="D41" s="1796"/>
      <c r="E41" s="693"/>
      <c r="F41" s="693"/>
      <c r="G41" s="693"/>
      <c r="H41" s="693"/>
      <c r="I41" s="693"/>
      <c r="J41" s="693"/>
      <c r="K41" s="668"/>
      <c r="L41" s="668"/>
      <c r="M41" s="668"/>
      <c r="N41" s="668"/>
      <c r="O41" s="668"/>
      <c r="Q41" s="668"/>
      <c r="R41" s="668"/>
      <c r="S41" s="668"/>
      <c r="T41" s="668"/>
      <c r="U41" s="668"/>
      <c r="V41" s="668"/>
      <c r="W41" s="668"/>
      <c r="X41" s="668"/>
      <c r="Y41" s="668"/>
      <c r="Z41" s="668"/>
      <c r="AA41" s="668"/>
      <c r="AB41" s="668"/>
      <c r="AC41" s="668"/>
      <c r="AD41" s="668"/>
      <c r="AE41" s="668"/>
      <c r="AF41" s="668"/>
      <c r="AG41" s="668"/>
    </row>
    <row r="42" spans="1:33" s="667" customFormat="1" ht="15.75">
      <c r="A42" s="1756" t="s">
        <v>1433</v>
      </c>
      <c r="B42" s="1757"/>
      <c r="C42" s="1757"/>
      <c r="D42" s="1796"/>
      <c r="E42" s="693"/>
      <c r="F42" s="693"/>
      <c r="G42" s="693"/>
      <c r="H42" s="693"/>
      <c r="I42" s="693"/>
      <c r="J42" s="693"/>
      <c r="K42" s="668"/>
      <c r="L42" s="668"/>
      <c r="M42" s="668"/>
      <c r="N42" s="668"/>
      <c r="O42" s="668"/>
      <c r="Q42" s="668"/>
      <c r="R42" s="668"/>
      <c r="S42" s="668"/>
      <c r="T42" s="668"/>
      <c r="U42" s="668"/>
      <c r="V42" s="668"/>
      <c r="W42" s="668"/>
      <c r="X42" s="668"/>
      <c r="Y42" s="668"/>
      <c r="Z42" s="668"/>
      <c r="AA42" s="668"/>
      <c r="AB42" s="668"/>
      <c r="AC42" s="668"/>
      <c r="AD42" s="668"/>
      <c r="AE42" s="668"/>
      <c r="AF42" s="668"/>
      <c r="AG42" s="668"/>
    </row>
    <row r="43" spans="1:33" s="667" customFormat="1" ht="15.75">
      <c r="B43" s="856"/>
      <c r="C43" s="856"/>
      <c r="J43" s="668"/>
      <c r="K43" s="668"/>
      <c r="L43" s="668"/>
      <c r="M43" s="668"/>
      <c r="N43" s="668"/>
      <c r="O43" s="668"/>
      <c r="Q43" s="668"/>
      <c r="R43" s="668"/>
      <c r="S43" s="668"/>
      <c r="T43" s="668"/>
      <c r="U43" s="668"/>
      <c r="V43" s="668"/>
      <c r="W43" s="668"/>
      <c r="X43" s="668"/>
      <c r="Y43" s="668"/>
      <c r="Z43" s="668"/>
      <c r="AA43" s="668"/>
      <c r="AB43" s="668"/>
      <c r="AC43" s="668"/>
      <c r="AD43" s="668"/>
      <c r="AE43" s="668"/>
      <c r="AF43" s="668"/>
      <c r="AG43" s="668"/>
    </row>
    <row r="44" spans="1:33" s="667" customFormat="1" ht="15.75">
      <c r="A44" s="665" t="s">
        <v>1434</v>
      </c>
      <c r="J44" s="681" t="s">
        <v>741</v>
      </c>
      <c r="K44" s="668"/>
      <c r="L44" s="668"/>
      <c r="M44" s="668"/>
      <c r="N44" s="668"/>
      <c r="O44" s="668"/>
      <c r="Q44" s="668"/>
      <c r="R44" s="668"/>
      <c r="S44" s="668"/>
      <c r="T44" s="668"/>
      <c r="U44" s="668"/>
      <c r="V44" s="668"/>
      <c r="W44" s="668"/>
      <c r="X44" s="668"/>
      <c r="Y44" s="668"/>
      <c r="Z44" s="668"/>
      <c r="AA44" s="668"/>
      <c r="AB44" s="668"/>
      <c r="AC44" s="668"/>
      <c r="AD44" s="668"/>
      <c r="AE44" s="668"/>
      <c r="AF44" s="668"/>
      <c r="AG44" s="668"/>
    </row>
    <row r="45" spans="1:33" s="667" customFormat="1" ht="31.5">
      <c r="A45" s="857" t="s">
        <v>1253</v>
      </c>
      <c r="B45" s="1989" t="s">
        <v>1435</v>
      </c>
      <c r="C45" s="1990"/>
      <c r="D45" s="1990"/>
      <c r="E45" s="1991"/>
      <c r="F45" s="1992" t="s">
        <v>1436</v>
      </c>
      <c r="G45" s="1992"/>
      <c r="H45" s="858" t="s">
        <v>1437</v>
      </c>
      <c r="I45" s="859" t="s">
        <v>878</v>
      </c>
      <c r="J45" s="859" t="s">
        <v>904</v>
      </c>
      <c r="K45" s="860"/>
      <c r="L45" s="860"/>
      <c r="M45" s="860"/>
      <c r="N45" s="860"/>
      <c r="O45" s="860"/>
      <c r="Q45" s="860"/>
      <c r="R45" s="860"/>
      <c r="S45" s="668"/>
      <c r="T45" s="668"/>
      <c r="U45" s="668"/>
      <c r="V45" s="668"/>
      <c r="W45" s="668"/>
      <c r="X45" s="668"/>
      <c r="Y45" s="668"/>
      <c r="Z45" s="668"/>
      <c r="AA45" s="668"/>
      <c r="AB45" s="668"/>
      <c r="AC45" s="668"/>
      <c r="AD45" s="668"/>
      <c r="AE45" s="668"/>
      <c r="AF45" s="668"/>
      <c r="AG45" s="668"/>
    </row>
    <row r="46" spans="1:33" s="667" customFormat="1" ht="15.75">
      <c r="A46" s="861"/>
      <c r="B46" s="1969"/>
      <c r="C46" s="1969"/>
      <c r="D46" s="1969"/>
      <c r="E46" s="1969"/>
      <c r="F46" s="1986"/>
      <c r="G46" s="1987"/>
      <c r="H46" s="862"/>
      <c r="I46" s="862"/>
      <c r="J46" s="862"/>
      <c r="K46" s="863"/>
      <c r="L46" s="863"/>
      <c r="M46" s="863"/>
      <c r="N46" s="863"/>
      <c r="O46" s="863"/>
      <c r="Q46" s="863"/>
      <c r="R46" s="863"/>
      <c r="S46" s="668"/>
      <c r="T46" s="668"/>
      <c r="U46" s="668"/>
      <c r="V46" s="668"/>
      <c r="W46" s="668"/>
      <c r="X46" s="668"/>
      <c r="Y46" s="668"/>
      <c r="Z46" s="668"/>
      <c r="AA46" s="668"/>
      <c r="AB46" s="668"/>
      <c r="AC46" s="668"/>
      <c r="AD46" s="668"/>
      <c r="AE46" s="668"/>
      <c r="AF46" s="668"/>
      <c r="AG46" s="668"/>
    </row>
    <row r="47" spans="1:33" s="667" customFormat="1" ht="15.75">
      <c r="A47" s="861"/>
      <c r="B47" s="1969"/>
      <c r="C47" s="1969"/>
      <c r="D47" s="1969"/>
      <c r="E47" s="1969"/>
      <c r="F47" s="1986"/>
      <c r="G47" s="1987"/>
      <c r="H47" s="862"/>
      <c r="I47" s="862"/>
      <c r="J47" s="862"/>
      <c r="K47" s="863"/>
      <c r="L47" s="863"/>
      <c r="M47" s="863"/>
      <c r="N47" s="863"/>
      <c r="O47" s="863"/>
      <c r="Q47" s="863"/>
      <c r="R47" s="863"/>
      <c r="S47" s="668"/>
      <c r="T47" s="668"/>
      <c r="U47" s="668"/>
      <c r="V47" s="668"/>
      <c r="W47" s="668"/>
      <c r="X47" s="668"/>
      <c r="Y47" s="668"/>
      <c r="Z47" s="668"/>
      <c r="AA47" s="668"/>
      <c r="AB47" s="668"/>
      <c r="AC47" s="668"/>
      <c r="AD47" s="668"/>
      <c r="AE47" s="668"/>
      <c r="AF47" s="668"/>
      <c r="AG47" s="668"/>
    </row>
    <row r="48" spans="1:33" s="667" customFormat="1" ht="15.75">
      <c r="A48" s="861"/>
      <c r="B48" s="1969"/>
      <c r="C48" s="1969"/>
      <c r="D48" s="1969"/>
      <c r="E48" s="1969"/>
      <c r="F48" s="1986"/>
      <c r="G48" s="1987"/>
      <c r="H48" s="862"/>
      <c r="I48" s="862"/>
      <c r="J48" s="862"/>
      <c r="K48" s="863"/>
      <c r="L48" s="863"/>
      <c r="M48" s="863"/>
      <c r="N48" s="863"/>
      <c r="O48" s="863"/>
      <c r="Q48" s="863"/>
      <c r="R48" s="863"/>
      <c r="S48" s="668"/>
      <c r="T48" s="668"/>
      <c r="U48" s="668"/>
      <c r="V48" s="668"/>
      <c r="W48" s="668"/>
      <c r="X48" s="668"/>
      <c r="Y48" s="668"/>
      <c r="Z48" s="668"/>
      <c r="AA48" s="668"/>
      <c r="AB48" s="668"/>
      <c r="AC48" s="668"/>
      <c r="AD48" s="668"/>
      <c r="AE48" s="668"/>
      <c r="AF48" s="668"/>
      <c r="AG48" s="668"/>
    </row>
    <row r="49" spans="1:33" s="667" customFormat="1" ht="15.75">
      <c r="A49" s="861"/>
      <c r="B49" s="1969"/>
      <c r="C49" s="1969"/>
      <c r="D49" s="1969"/>
      <c r="E49" s="1969"/>
      <c r="F49" s="1986"/>
      <c r="G49" s="1987"/>
      <c r="H49" s="862"/>
      <c r="I49" s="862"/>
      <c r="J49" s="862"/>
      <c r="K49" s="863"/>
      <c r="L49" s="863"/>
      <c r="M49" s="863"/>
      <c r="N49" s="863"/>
      <c r="O49" s="863"/>
      <c r="Q49" s="863"/>
      <c r="R49" s="863"/>
      <c r="S49" s="668"/>
      <c r="T49" s="668"/>
      <c r="U49" s="668"/>
      <c r="V49" s="668"/>
      <c r="W49" s="668"/>
      <c r="X49" s="668"/>
      <c r="Y49" s="668"/>
      <c r="Z49" s="668"/>
      <c r="AA49" s="668"/>
      <c r="AB49" s="668"/>
      <c r="AC49" s="668"/>
      <c r="AD49" s="668"/>
      <c r="AE49" s="668"/>
      <c r="AF49" s="668"/>
      <c r="AG49" s="668"/>
    </row>
    <row r="50" spans="1:33" s="667" customFormat="1" ht="15.75">
      <c r="D50" s="864"/>
      <c r="E50" s="863"/>
      <c r="F50" s="863"/>
      <c r="G50" s="863"/>
      <c r="H50" s="863"/>
      <c r="I50" s="863"/>
      <c r="J50" s="863"/>
      <c r="K50" s="863"/>
      <c r="L50" s="863"/>
      <c r="M50" s="863"/>
      <c r="N50" s="863"/>
      <c r="O50" s="863"/>
      <c r="P50" s="863"/>
      <c r="Q50" s="863"/>
      <c r="R50" s="863"/>
      <c r="S50" s="668"/>
      <c r="T50" s="668"/>
      <c r="U50" s="668"/>
      <c r="V50" s="668"/>
      <c r="W50" s="668"/>
      <c r="X50" s="668"/>
      <c r="Y50" s="668"/>
      <c r="Z50" s="668"/>
      <c r="AA50" s="668"/>
      <c r="AB50" s="668"/>
      <c r="AC50" s="668"/>
      <c r="AD50" s="668"/>
      <c r="AE50" s="668"/>
      <c r="AF50" s="668"/>
      <c r="AG50" s="668"/>
    </row>
    <row r="51" spans="1:33" s="667" customFormat="1" ht="15.75">
      <c r="A51" s="665" t="s">
        <v>1438</v>
      </c>
      <c r="I51" s="681"/>
      <c r="J51" s="681" t="s">
        <v>741</v>
      </c>
      <c r="K51" s="668"/>
      <c r="L51" s="668"/>
      <c r="M51" s="668"/>
      <c r="N51" s="668"/>
      <c r="O51" s="668"/>
      <c r="P51" s="668"/>
      <c r="Q51" s="668"/>
      <c r="R51" s="668"/>
      <c r="S51" s="668"/>
      <c r="T51" s="668"/>
      <c r="U51" s="668"/>
      <c r="V51" s="668"/>
      <c r="W51" s="668"/>
      <c r="X51" s="668"/>
      <c r="Y51" s="668"/>
      <c r="Z51" s="668"/>
      <c r="AA51" s="668"/>
      <c r="AB51" s="668"/>
      <c r="AC51" s="668"/>
      <c r="AD51" s="668"/>
      <c r="AE51" s="668"/>
      <c r="AF51" s="668"/>
      <c r="AG51" s="668"/>
    </row>
    <row r="52" spans="1:33" s="667" customFormat="1" ht="15.75">
      <c r="A52" s="1970" t="s">
        <v>0</v>
      </c>
      <c r="B52" s="1970"/>
      <c r="C52" s="1970"/>
      <c r="D52" s="1970"/>
      <c r="E52" s="1970"/>
      <c r="F52" s="1970"/>
      <c r="G52" s="1988">
        <v>43555</v>
      </c>
      <c r="H52" s="1988"/>
      <c r="I52" s="1988">
        <v>43190</v>
      </c>
      <c r="J52" s="1988"/>
      <c r="K52" s="860"/>
      <c r="L52" s="860"/>
      <c r="M52" s="860"/>
      <c r="N52" s="860"/>
      <c r="O52" s="860"/>
      <c r="P52" s="860"/>
      <c r="Q52" s="860"/>
      <c r="R52" s="860"/>
      <c r="S52" s="865"/>
      <c r="T52" s="865"/>
      <c r="U52" s="865"/>
      <c r="V52" s="865"/>
      <c r="W52" s="865"/>
      <c r="X52" s="865"/>
      <c r="Y52" s="865"/>
      <c r="Z52" s="668"/>
      <c r="AA52" s="668"/>
      <c r="AB52" s="668"/>
      <c r="AC52" s="668"/>
      <c r="AD52" s="668"/>
      <c r="AE52" s="668"/>
      <c r="AF52" s="668"/>
      <c r="AG52" s="668"/>
    </row>
    <row r="53" spans="1:33" s="667" customFormat="1" ht="15.75" customHeight="1">
      <c r="A53" s="1982" t="s">
        <v>1439</v>
      </c>
      <c r="B53" s="1983"/>
      <c r="C53" s="1983"/>
      <c r="D53" s="1983"/>
      <c r="E53" s="1983"/>
      <c r="F53" s="1984"/>
      <c r="G53" s="1985"/>
      <c r="H53" s="1985"/>
      <c r="I53" s="1985"/>
      <c r="J53" s="1985"/>
      <c r="K53" s="863"/>
      <c r="L53" s="863"/>
      <c r="M53" s="863"/>
      <c r="N53" s="863"/>
      <c r="O53" s="863"/>
      <c r="P53" s="863"/>
      <c r="Q53" s="863"/>
      <c r="R53" s="863"/>
      <c r="S53" s="863"/>
      <c r="T53" s="863"/>
      <c r="U53" s="863"/>
      <c r="V53" s="863"/>
      <c r="W53" s="863"/>
      <c r="X53" s="863"/>
      <c r="Y53" s="863"/>
      <c r="Z53" s="668"/>
      <c r="AA53" s="668"/>
      <c r="AB53" s="668"/>
      <c r="AC53" s="668"/>
      <c r="AD53" s="668"/>
      <c r="AE53" s="668"/>
      <c r="AF53" s="668"/>
      <c r="AG53" s="668"/>
    </row>
    <row r="54" spans="1:33" s="667" customFormat="1" ht="15.75" customHeight="1">
      <c r="A54" s="1978" t="s">
        <v>1440</v>
      </c>
      <c r="B54" s="1979"/>
      <c r="C54" s="1979"/>
      <c r="D54" s="1979"/>
      <c r="E54" s="1979"/>
      <c r="F54" s="1980"/>
      <c r="G54" s="1985"/>
      <c r="H54" s="1985"/>
      <c r="I54" s="1985"/>
      <c r="J54" s="1985"/>
      <c r="K54" s="863"/>
      <c r="L54" s="863"/>
      <c r="M54" s="863"/>
      <c r="N54" s="863"/>
      <c r="O54" s="863"/>
      <c r="P54" s="863"/>
      <c r="Q54" s="863"/>
      <c r="R54" s="863"/>
      <c r="S54" s="863"/>
      <c r="T54" s="863"/>
      <c r="U54" s="863"/>
      <c r="V54" s="863"/>
      <c r="W54" s="863"/>
      <c r="X54" s="863"/>
      <c r="Y54" s="863"/>
      <c r="Z54" s="668"/>
      <c r="AA54" s="668"/>
      <c r="AB54" s="668"/>
      <c r="AC54" s="668"/>
      <c r="AD54" s="668"/>
      <c r="AE54" s="668"/>
      <c r="AF54" s="668"/>
      <c r="AG54" s="668"/>
    </row>
    <row r="55" spans="1:33" s="667" customFormat="1" ht="15.75" customHeight="1">
      <c r="A55" s="1978" t="s">
        <v>1441</v>
      </c>
      <c r="B55" s="1979"/>
      <c r="C55" s="1979"/>
      <c r="D55" s="1979"/>
      <c r="E55" s="1979"/>
      <c r="F55" s="1980"/>
      <c r="G55" s="1986"/>
      <c r="H55" s="1987"/>
      <c r="I55" s="1986"/>
      <c r="J55" s="1987"/>
      <c r="K55" s="863"/>
      <c r="L55" s="863"/>
      <c r="M55" s="863"/>
      <c r="N55" s="863"/>
      <c r="O55" s="863"/>
      <c r="P55" s="863"/>
      <c r="Q55" s="863"/>
      <c r="R55" s="863"/>
      <c r="S55" s="863"/>
      <c r="T55" s="863"/>
      <c r="U55" s="863"/>
      <c r="V55" s="863"/>
      <c r="W55" s="863"/>
      <c r="X55" s="863"/>
      <c r="Y55" s="863"/>
      <c r="Z55" s="668"/>
      <c r="AA55" s="668"/>
      <c r="AB55" s="668"/>
      <c r="AC55" s="668"/>
      <c r="AD55" s="668"/>
      <c r="AE55" s="668"/>
      <c r="AF55" s="668"/>
      <c r="AG55" s="668"/>
    </row>
    <row r="56" spans="1:33" s="667" customFormat="1" ht="15.75" customHeight="1">
      <c r="A56" s="1978" t="s">
        <v>1442</v>
      </c>
      <c r="B56" s="1979"/>
      <c r="C56" s="1979"/>
      <c r="D56" s="1979"/>
      <c r="E56" s="1979"/>
      <c r="F56" s="1980"/>
      <c r="G56" s="1981"/>
      <c r="H56" s="1981"/>
      <c r="I56" s="1981"/>
      <c r="J56" s="1981"/>
      <c r="K56" s="668"/>
      <c r="L56" s="668"/>
      <c r="M56" s="668"/>
      <c r="N56" s="668"/>
      <c r="O56" s="668"/>
      <c r="P56" s="668"/>
      <c r="Q56" s="668"/>
      <c r="R56" s="668"/>
      <c r="S56" s="668"/>
      <c r="T56" s="668"/>
      <c r="U56" s="668"/>
      <c r="V56" s="668"/>
      <c r="W56" s="668"/>
      <c r="X56" s="668"/>
      <c r="Y56" s="668"/>
      <c r="Z56" s="668"/>
      <c r="AA56" s="668"/>
      <c r="AB56" s="668"/>
      <c r="AC56" s="668"/>
      <c r="AD56" s="668"/>
      <c r="AE56" s="668"/>
      <c r="AF56" s="668"/>
      <c r="AG56" s="668"/>
    </row>
    <row r="57" spans="1:33" s="667" customFormat="1" ht="15.75" customHeight="1">
      <c r="A57" s="1978" t="s">
        <v>1443</v>
      </c>
      <c r="B57" s="1979"/>
      <c r="C57" s="1979"/>
      <c r="D57" s="1979"/>
      <c r="E57" s="1979"/>
      <c r="F57" s="1980"/>
      <c r="G57" s="1981"/>
      <c r="H57" s="1981"/>
      <c r="I57" s="1981"/>
      <c r="J57" s="1981"/>
      <c r="K57" s="668"/>
      <c r="L57" s="668"/>
      <c r="M57" s="668"/>
      <c r="N57" s="668"/>
      <c r="O57" s="668"/>
      <c r="P57" s="668"/>
      <c r="Q57" s="668"/>
      <c r="R57" s="668"/>
      <c r="S57" s="668"/>
      <c r="T57" s="668"/>
      <c r="U57" s="668"/>
      <c r="V57" s="668"/>
      <c r="W57" s="668"/>
      <c r="X57" s="668"/>
      <c r="Y57" s="668"/>
      <c r="Z57" s="668"/>
      <c r="AA57" s="668"/>
      <c r="AB57" s="668"/>
      <c r="AC57" s="668"/>
      <c r="AD57" s="668"/>
      <c r="AE57" s="668"/>
      <c r="AF57" s="668"/>
      <c r="AG57" s="668"/>
    </row>
    <row r="58" spans="1:33" s="667" customFormat="1" ht="15.75" customHeight="1">
      <c r="A58" s="1982" t="s">
        <v>1444</v>
      </c>
      <c r="B58" s="1983"/>
      <c r="C58" s="1983"/>
      <c r="D58" s="1983"/>
      <c r="E58" s="1983"/>
      <c r="F58" s="1984"/>
      <c r="G58" s="1981"/>
      <c r="H58" s="1981"/>
      <c r="I58" s="1981"/>
      <c r="J58" s="1981"/>
      <c r="K58" s="668"/>
      <c r="L58" s="668"/>
      <c r="M58" s="668"/>
      <c r="N58" s="668"/>
      <c r="O58" s="668"/>
      <c r="P58" s="668"/>
      <c r="Q58" s="668"/>
      <c r="R58" s="668"/>
      <c r="S58" s="668"/>
      <c r="T58" s="668"/>
      <c r="U58" s="668"/>
      <c r="V58" s="668"/>
      <c r="W58" s="668"/>
      <c r="X58" s="668"/>
      <c r="Y58" s="668"/>
      <c r="Z58" s="668"/>
      <c r="AA58" s="668"/>
      <c r="AB58" s="668"/>
      <c r="AC58" s="668"/>
      <c r="AD58" s="668"/>
      <c r="AE58" s="668"/>
      <c r="AF58" s="668"/>
      <c r="AG58" s="668"/>
    </row>
    <row r="59" spans="1:33" s="667" customFormat="1" ht="15.75" customHeight="1">
      <c r="A59" s="1978" t="s">
        <v>1440</v>
      </c>
      <c r="B59" s="1979"/>
      <c r="C59" s="1979"/>
      <c r="D59" s="1979"/>
      <c r="E59" s="1979"/>
      <c r="F59" s="1980"/>
      <c r="G59" s="1981"/>
      <c r="H59" s="1981"/>
      <c r="I59" s="1981"/>
      <c r="J59" s="1981"/>
      <c r="K59" s="668"/>
      <c r="L59" s="668"/>
      <c r="M59" s="668"/>
      <c r="N59" s="668"/>
      <c r="O59" s="668"/>
      <c r="P59" s="668"/>
      <c r="Q59" s="668"/>
      <c r="R59" s="668"/>
      <c r="S59" s="668"/>
      <c r="T59" s="668"/>
      <c r="U59" s="668"/>
      <c r="V59" s="668"/>
      <c r="W59" s="668"/>
      <c r="X59" s="668"/>
      <c r="Y59" s="668"/>
      <c r="Z59" s="668"/>
      <c r="AA59" s="668"/>
      <c r="AB59" s="668"/>
      <c r="AC59" s="668"/>
      <c r="AD59" s="668"/>
      <c r="AE59" s="668"/>
      <c r="AF59" s="668"/>
      <c r="AG59" s="668"/>
    </row>
    <row r="60" spans="1:33" s="667" customFormat="1" ht="15.75" customHeight="1">
      <c r="A60" s="1978" t="s">
        <v>1441</v>
      </c>
      <c r="B60" s="1979"/>
      <c r="C60" s="1979"/>
      <c r="D60" s="1979"/>
      <c r="E60" s="1979"/>
      <c r="F60" s="1980"/>
      <c r="G60" s="1981"/>
      <c r="H60" s="1981"/>
      <c r="I60" s="1981"/>
      <c r="J60" s="1981"/>
      <c r="K60" s="668"/>
      <c r="L60" s="668"/>
      <c r="M60" s="668"/>
      <c r="N60" s="668"/>
      <c r="O60" s="668"/>
      <c r="P60" s="668"/>
      <c r="Q60" s="668"/>
      <c r="R60" s="668"/>
      <c r="S60" s="668"/>
      <c r="T60" s="668"/>
      <c r="U60" s="668"/>
      <c r="V60" s="668"/>
      <c r="W60" s="668"/>
      <c r="X60" s="668"/>
      <c r="Y60" s="668"/>
      <c r="Z60" s="668"/>
      <c r="AA60" s="668"/>
      <c r="AB60" s="668"/>
      <c r="AC60" s="668"/>
      <c r="AD60" s="668"/>
      <c r="AE60" s="668"/>
      <c r="AF60" s="668"/>
      <c r="AG60" s="668"/>
    </row>
    <row r="61" spans="1:33" s="667" customFormat="1" ht="15.75" customHeight="1">
      <c r="A61" s="1978" t="s">
        <v>1442</v>
      </c>
      <c r="B61" s="1979"/>
      <c r="C61" s="1979"/>
      <c r="D61" s="1979"/>
      <c r="E61" s="1979"/>
      <c r="F61" s="1980"/>
      <c r="G61" s="1756"/>
      <c r="H61" s="1796"/>
      <c r="I61" s="1756"/>
      <c r="J61" s="1796"/>
      <c r="K61" s="668"/>
      <c r="L61" s="668"/>
      <c r="M61" s="668"/>
      <c r="N61" s="668"/>
      <c r="O61" s="668"/>
      <c r="P61" s="668"/>
      <c r="Q61" s="668"/>
      <c r="R61" s="668"/>
      <c r="S61" s="668"/>
      <c r="T61" s="668"/>
      <c r="U61" s="668"/>
      <c r="V61" s="668"/>
      <c r="W61" s="668"/>
      <c r="X61" s="668"/>
      <c r="Y61" s="668"/>
      <c r="Z61" s="668"/>
      <c r="AA61" s="668"/>
      <c r="AB61" s="668"/>
      <c r="AC61" s="668"/>
      <c r="AD61" s="668"/>
      <c r="AE61" s="668"/>
      <c r="AF61" s="668"/>
      <c r="AG61" s="668"/>
    </row>
    <row r="62" spans="1:33" s="667" customFormat="1" ht="15.75" customHeight="1">
      <c r="A62" s="1978" t="s">
        <v>1445</v>
      </c>
      <c r="B62" s="1979"/>
      <c r="C62" s="1979"/>
      <c r="D62" s="1979"/>
      <c r="E62" s="1979"/>
      <c r="F62" s="1980"/>
      <c r="G62" s="1981"/>
      <c r="H62" s="1981"/>
      <c r="I62" s="1981"/>
      <c r="J62" s="1981"/>
      <c r="K62" s="668"/>
      <c r="L62" s="668"/>
      <c r="M62" s="668"/>
      <c r="N62" s="668"/>
      <c r="O62" s="668"/>
      <c r="P62" s="668"/>
      <c r="Q62" s="668"/>
      <c r="R62" s="668"/>
      <c r="S62" s="668"/>
      <c r="T62" s="668"/>
      <c r="U62" s="668"/>
      <c r="V62" s="668"/>
      <c r="W62" s="668"/>
      <c r="X62" s="668"/>
      <c r="Y62" s="668"/>
      <c r="Z62" s="668"/>
      <c r="AA62" s="668"/>
      <c r="AB62" s="668"/>
      <c r="AC62" s="668"/>
      <c r="AD62" s="668"/>
      <c r="AE62" s="668"/>
      <c r="AF62" s="668"/>
      <c r="AG62" s="668"/>
    </row>
    <row r="63" spans="1:33" s="667" customFormat="1" ht="15.75" customHeight="1">
      <c r="A63" s="1982" t="s">
        <v>1446</v>
      </c>
      <c r="B63" s="1983"/>
      <c r="C63" s="1983"/>
      <c r="D63" s="1983"/>
      <c r="E63" s="1983"/>
      <c r="F63" s="1984"/>
      <c r="G63" s="1981"/>
      <c r="H63" s="1981"/>
      <c r="I63" s="1981"/>
      <c r="J63" s="1981"/>
      <c r="K63" s="668"/>
      <c r="L63" s="668"/>
      <c r="M63" s="668"/>
      <c r="N63" s="668"/>
      <c r="O63" s="668"/>
      <c r="P63" s="668"/>
      <c r="Q63" s="668"/>
      <c r="R63" s="668"/>
      <c r="S63" s="668"/>
      <c r="T63" s="668"/>
      <c r="U63" s="668"/>
      <c r="V63" s="668"/>
      <c r="W63" s="668"/>
      <c r="X63" s="668"/>
      <c r="Y63" s="668"/>
      <c r="Z63" s="668"/>
      <c r="AA63" s="668"/>
      <c r="AB63" s="668"/>
      <c r="AC63" s="668"/>
      <c r="AD63" s="668"/>
      <c r="AE63" s="668"/>
      <c r="AF63" s="668"/>
      <c r="AG63" s="668"/>
    </row>
    <row r="64" spans="1:33" s="667" customFormat="1" ht="15.75" customHeight="1">
      <c r="A64" s="1978" t="s">
        <v>1440</v>
      </c>
      <c r="B64" s="1979"/>
      <c r="C64" s="1979"/>
      <c r="D64" s="1979"/>
      <c r="E64" s="1979"/>
      <c r="F64" s="1980"/>
      <c r="G64" s="1756"/>
      <c r="H64" s="1796"/>
      <c r="I64" s="1756"/>
      <c r="J64" s="1796"/>
      <c r="K64" s="668"/>
      <c r="L64" s="668"/>
      <c r="M64" s="668"/>
      <c r="N64" s="668"/>
      <c r="O64" s="668"/>
      <c r="P64" s="668"/>
      <c r="Q64" s="668"/>
      <c r="R64" s="668"/>
      <c r="S64" s="668"/>
      <c r="T64" s="668"/>
      <c r="U64" s="668"/>
      <c r="V64" s="668"/>
      <c r="W64" s="668"/>
      <c r="X64" s="668"/>
      <c r="Y64" s="668"/>
      <c r="Z64" s="668"/>
      <c r="AA64" s="668"/>
      <c r="AB64" s="668"/>
      <c r="AC64" s="668"/>
      <c r="AD64" s="668"/>
      <c r="AE64" s="668"/>
      <c r="AF64" s="668"/>
      <c r="AG64" s="668"/>
    </row>
    <row r="65" spans="1:33" s="667" customFormat="1" ht="15.75" customHeight="1">
      <c r="A65" s="1978" t="s">
        <v>1441</v>
      </c>
      <c r="B65" s="1979"/>
      <c r="C65" s="1979"/>
      <c r="D65" s="1979"/>
      <c r="E65" s="1979"/>
      <c r="F65" s="1980"/>
      <c r="G65" s="1756"/>
      <c r="H65" s="1796"/>
      <c r="I65" s="1756"/>
      <c r="J65" s="1796"/>
      <c r="K65" s="668"/>
      <c r="L65" s="668"/>
      <c r="M65" s="668"/>
      <c r="N65" s="668"/>
      <c r="O65" s="668"/>
      <c r="P65" s="668"/>
      <c r="Q65" s="668"/>
      <c r="R65" s="668"/>
      <c r="S65" s="668"/>
      <c r="T65" s="668"/>
      <c r="U65" s="668"/>
      <c r="V65" s="668"/>
      <c r="W65" s="668"/>
      <c r="X65" s="668"/>
      <c r="Y65" s="668"/>
      <c r="Z65" s="668"/>
      <c r="AA65" s="668"/>
      <c r="AB65" s="668"/>
      <c r="AC65" s="668"/>
      <c r="AD65" s="668"/>
      <c r="AE65" s="668"/>
      <c r="AF65" s="668"/>
      <c r="AG65" s="668"/>
    </row>
    <row r="66" spans="1:33" s="667" customFormat="1" ht="15.75" customHeight="1">
      <c r="A66" s="1978" t="s">
        <v>1442</v>
      </c>
      <c r="B66" s="1979"/>
      <c r="C66" s="1979"/>
      <c r="D66" s="1979"/>
      <c r="E66" s="1979"/>
      <c r="F66" s="1980"/>
      <c r="G66" s="1756"/>
      <c r="H66" s="1796"/>
      <c r="I66" s="1756"/>
      <c r="J66" s="1796"/>
      <c r="K66" s="668"/>
      <c r="L66" s="668"/>
      <c r="M66" s="668"/>
      <c r="N66" s="668"/>
      <c r="O66" s="668"/>
      <c r="P66" s="668"/>
      <c r="Q66" s="668"/>
      <c r="R66" s="668"/>
      <c r="S66" s="668"/>
      <c r="T66" s="668"/>
      <c r="U66" s="668"/>
      <c r="V66" s="668"/>
      <c r="W66" s="668"/>
      <c r="X66" s="668"/>
      <c r="Y66" s="668"/>
      <c r="Z66" s="668"/>
      <c r="AA66" s="668"/>
      <c r="AB66" s="668"/>
      <c r="AC66" s="668"/>
      <c r="AD66" s="668"/>
      <c r="AE66" s="668"/>
      <c r="AF66" s="668"/>
      <c r="AG66" s="668"/>
    </row>
    <row r="67" spans="1:33" s="667" customFormat="1" ht="15.75" customHeight="1">
      <c r="A67" s="1978" t="s">
        <v>1443</v>
      </c>
      <c r="B67" s="1979"/>
      <c r="C67" s="1979"/>
      <c r="D67" s="1979"/>
      <c r="E67" s="1979"/>
      <c r="F67" s="1980"/>
      <c r="G67" s="1981"/>
      <c r="H67" s="1981"/>
      <c r="I67" s="1981"/>
      <c r="J67" s="1981"/>
      <c r="K67" s="668"/>
      <c r="L67" s="668"/>
      <c r="M67" s="668"/>
      <c r="N67" s="668"/>
      <c r="O67" s="668"/>
      <c r="P67" s="668"/>
      <c r="Q67" s="668"/>
      <c r="R67" s="668"/>
      <c r="S67" s="668"/>
      <c r="T67" s="668"/>
      <c r="U67" s="668"/>
      <c r="V67" s="668"/>
      <c r="W67" s="668"/>
      <c r="X67" s="668"/>
      <c r="Y67" s="668"/>
      <c r="Z67" s="668"/>
      <c r="AA67" s="668"/>
      <c r="AB67" s="668"/>
      <c r="AC67" s="668"/>
      <c r="AD67" s="668"/>
      <c r="AE67" s="668"/>
      <c r="AF67" s="668"/>
      <c r="AG67" s="668"/>
    </row>
    <row r="68" spans="1:33" s="667" customFormat="1" ht="15.75">
      <c r="K68" s="668"/>
      <c r="L68" s="668"/>
      <c r="M68" s="668"/>
      <c r="N68" s="668"/>
      <c r="O68" s="668"/>
      <c r="P68" s="668"/>
      <c r="Q68" s="668"/>
      <c r="R68" s="668"/>
      <c r="S68" s="668"/>
      <c r="T68" s="668"/>
      <c r="U68" s="668"/>
      <c r="V68" s="668"/>
      <c r="W68" s="668"/>
      <c r="X68" s="668"/>
      <c r="Y68" s="668"/>
      <c r="Z68" s="668"/>
      <c r="AA68" s="668"/>
      <c r="AB68" s="668"/>
      <c r="AC68" s="668"/>
      <c r="AD68" s="668"/>
      <c r="AE68" s="668"/>
      <c r="AF68" s="668"/>
      <c r="AG68" s="668"/>
    </row>
    <row r="69" spans="1:33" s="667" customFormat="1" ht="15.75">
      <c r="A69" s="665" t="s">
        <v>1447</v>
      </c>
      <c r="K69" s="668"/>
      <c r="L69" s="668"/>
      <c r="M69" s="668"/>
      <c r="N69" s="668"/>
      <c r="O69" s="668"/>
      <c r="P69" s="668"/>
      <c r="Q69" s="668"/>
      <c r="R69" s="668"/>
      <c r="S69" s="668"/>
      <c r="T69" s="668"/>
      <c r="U69" s="668"/>
      <c r="V69" s="668"/>
      <c r="W69" s="668"/>
      <c r="X69" s="668"/>
      <c r="Y69" s="668"/>
      <c r="Z69" s="668"/>
      <c r="AA69" s="668"/>
      <c r="AB69" s="668"/>
      <c r="AC69" s="668"/>
      <c r="AD69" s="668"/>
      <c r="AE69" s="668"/>
      <c r="AF69" s="668"/>
      <c r="AG69" s="668"/>
    </row>
    <row r="70" spans="1:33" s="667" customFormat="1" ht="31.5">
      <c r="A70" s="1973" t="s">
        <v>0</v>
      </c>
      <c r="B70" s="1974"/>
      <c r="C70" s="1974"/>
      <c r="D70" s="1974"/>
      <c r="E70" s="1975"/>
      <c r="F70" s="858" t="s">
        <v>1448</v>
      </c>
      <c r="G70" s="1976">
        <v>43555</v>
      </c>
      <c r="H70" s="1977"/>
      <c r="I70" s="1976">
        <v>43190</v>
      </c>
      <c r="J70" s="1977"/>
      <c r="K70" s="668"/>
      <c r="L70" s="668"/>
      <c r="M70" s="668"/>
      <c r="N70" s="668"/>
      <c r="O70" s="668"/>
      <c r="P70" s="668"/>
      <c r="Q70" s="668"/>
      <c r="R70" s="668"/>
      <c r="S70" s="668"/>
      <c r="T70" s="668"/>
      <c r="U70" s="668"/>
      <c r="V70" s="668"/>
      <c r="W70" s="668"/>
      <c r="X70" s="668"/>
      <c r="Y70" s="668"/>
      <c r="Z70" s="668"/>
      <c r="AA70" s="668"/>
      <c r="AB70" s="668"/>
      <c r="AC70" s="668"/>
      <c r="AD70" s="668"/>
      <c r="AE70" s="668"/>
      <c r="AF70" s="668"/>
      <c r="AG70" s="668"/>
    </row>
    <row r="71" spans="1:33" s="667" customFormat="1" ht="15.75">
      <c r="A71" s="1756"/>
      <c r="B71" s="1757"/>
      <c r="C71" s="1757"/>
      <c r="D71" s="1757"/>
      <c r="E71" s="1796"/>
      <c r="F71" s="693"/>
      <c r="G71" s="1756"/>
      <c r="H71" s="1796"/>
      <c r="I71" s="1756"/>
      <c r="J71" s="1796"/>
      <c r="K71" s="668"/>
      <c r="L71" s="668"/>
      <c r="M71" s="668"/>
      <c r="N71" s="668"/>
      <c r="O71" s="668"/>
      <c r="P71" s="668"/>
      <c r="Q71" s="668"/>
      <c r="R71" s="668"/>
      <c r="S71" s="668"/>
      <c r="T71" s="668"/>
      <c r="U71" s="668"/>
      <c r="V71" s="668"/>
      <c r="W71" s="668"/>
      <c r="X71" s="668"/>
      <c r="Y71" s="668"/>
      <c r="Z71" s="668"/>
      <c r="AA71" s="668"/>
      <c r="AB71" s="668"/>
      <c r="AC71" s="668"/>
      <c r="AD71" s="668"/>
      <c r="AE71" s="668"/>
      <c r="AF71" s="668"/>
      <c r="AG71" s="668"/>
    </row>
    <row r="72" spans="1:33" s="667" customFormat="1" ht="15.75">
      <c r="A72" s="1756"/>
      <c r="B72" s="1757"/>
      <c r="C72" s="1757"/>
      <c r="D72" s="1757"/>
      <c r="E72" s="1796"/>
      <c r="F72" s="693"/>
      <c r="G72" s="1756"/>
      <c r="H72" s="1796"/>
      <c r="I72" s="1756"/>
      <c r="J72" s="1796"/>
      <c r="K72" s="668"/>
      <c r="L72" s="668"/>
      <c r="M72" s="668"/>
      <c r="N72" s="668"/>
      <c r="O72" s="668"/>
      <c r="P72" s="668"/>
      <c r="Q72" s="668"/>
      <c r="R72" s="668"/>
      <c r="S72" s="668"/>
      <c r="T72" s="668"/>
      <c r="U72" s="668"/>
      <c r="V72" s="668"/>
      <c r="W72" s="668"/>
      <c r="X72" s="668"/>
      <c r="Y72" s="668"/>
      <c r="Z72" s="668"/>
      <c r="AA72" s="668"/>
      <c r="AB72" s="668"/>
      <c r="AC72" s="668"/>
      <c r="AD72" s="668"/>
      <c r="AE72" s="668"/>
      <c r="AF72" s="668"/>
      <c r="AG72" s="668"/>
    </row>
    <row r="73" spans="1:33" s="667" customFormat="1" ht="15.75">
      <c r="A73" s="1756"/>
      <c r="B73" s="1757"/>
      <c r="C73" s="1757"/>
      <c r="D73" s="1757"/>
      <c r="E73" s="1796"/>
      <c r="F73" s="693"/>
      <c r="G73" s="1756"/>
      <c r="H73" s="1796"/>
      <c r="I73" s="1756"/>
      <c r="J73" s="1796"/>
      <c r="K73" s="668"/>
      <c r="L73" s="668"/>
      <c r="M73" s="668"/>
      <c r="N73" s="668"/>
      <c r="O73" s="668"/>
      <c r="P73" s="668"/>
      <c r="Q73" s="668"/>
      <c r="R73" s="668"/>
      <c r="S73" s="668"/>
      <c r="T73" s="668"/>
      <c r="U73" s="668"/>
      <c r="V73" s="668"/>
      <c r="W73" s="668"/>
      <c r="X73" s="668"/>
      <c r="Y73" s="668"/>
      <c r="Z73" s="668"/>
      <c r="AA73" s="668"/>
      <c r="AB73" s="668"/>
      <c r="AC73" s="668"/>
      <c r="AD73" s="668"/>
      <c r="AE73" s="668"/>
      <c r="AF73" s="668"/>
      <c r="AG73" s="668"/>
    </row>
    <row r="74" spans="1:33" s="667" customFormat="1" ht="15.75">
      <c r="K74" s="668"/>
      <c r="L74" s="668"/>
      <c r="M74" s="668"/>
      <c r="N74" s="668"/>
      <c r="O74" s="668"/>
      <c r="P74" s="668"/>
      <c r="Q74" s="668"/>
      <c r="R74" s="668"/>
      <c r="S74" s="668"/>
      <c r="T74" s="668"/>
      <c r="U74" s="668"/>
      <c r="V74" s="668"/>
      <c r="W74" s="668"/>
      <c r="X74" s="668"/>
      <c r="Y74" s="668"/>
      <c r="Z74" s="668"/>
      <c r="AA74" s="668"/>
      <c r="AB74" s="668"/>
      <c r="AC74" s="668"/>
      <c r="AD74" s="668"/>
      <c r="AE74" s="668"/>
      <c r="AF74" s="668"/>
      <c r="AG74" s="668"/>
    </row>
    <row r="75" spans="1:33" s="667" customFormat="1" ht="15.75">
      <c r="A75" s="665" t="s">
        <v>1449</v>
      </c>
      <c r="J75" s="681" t="s">
        <v>741</v>
      </c>
      <c r="K75" s="668"/>
      <c r="L75" s="668"/>
      <c r="M75" s="668"/>
      <c r="N75" s="668"/>
      <c r="O75" s="668"/>
      <c r="P75" s="668"/>
      <c r="Q75" s="668"/>
      <c r="R75" s="668"/>
      <c r="S75" s="668"/>
      <c r="T75" s="668"/>
      <c r="U75" s="668"/>
      <c r="V75" s="668"/>
      <c r="W75" s="668"/>
      <c r="X75" s="668"/>
      <c r="Y75" s="668"/>
      <c r="Z75" s="668"/>
      <c r="AA75" s="668"/>
      <c r="AB75" s="668"/>
      <c r="AC75" s="668"/>
      <c r="AD75" s="668"/>
      <c r="AE75" s="668"/>
      <c r="AF75" s="668"/>
      <c r="AG75" s="668"/>
    </row>
    <row r="76" spans="1:33" s="667" customFormat="1" ht="15.75" customHeight="1">
      <c r="A76" s="1970" t="s">
        <v>0</v>
      </c>
      <c r="B76" s="1970"/>
      <c r="C76" s="1970"/>
      <c r="D76" s="1970"/>
      <c r="E76" s="1971" t="s">
        <v>1450</v>
      </c>
      <c r="F76" s="1971"/>
      <c r="G76" s="1971" t="s">
        <v>1450</v>
      </c>
      <c r="H76" s="1971"/>
      <c r="I76" s="1971" t="s">
        <v>1450</v>
      </c>
      <c r="J76" s="1971"/>
      <c r="K76" s="1972"/>
      <c r="L76" s="1972"/>
      <c r="M76" s="1972"/>
      <c r="N76" s="1972"/>
      <c r="O76" s="1972"/>
      <c r="P76" s="1972"/>
      <c r="Q76" s="1972"/>
      <c r="R76" s="1972"/>
      <c r="S76" s="668"/>
      <c r="T76" s="668"/>
      <c r="U76" s="668"/>
      <c r="V76" s="668"/>
      <c r="W76" s="668"/>
      <c r="X76" s="668"/>
      <c r="Y76" s="668"/>
      <c r="Z76" s="668"/>
      <c r="AA76" s="668"/>
      <c r="AB76" s="668"/>
      <c r="AC76" s="668"/>
      <c r="AD76" s="668"/>
      <c r="AE76" s="668"/>
      <c r="AF76" s="668"/>
      <c r="AG76" s="668"/>
    </row>
    <row r="77" spans="1:33" s="667" customFormat="1" ht="15.75">
      <c r="A77" s="1970"/>
      <c r="B77" s="1970"/>
      <c r="C77" s="1970"/>
      <c r="D77" s="1970"/>
      <c r="E77" s="866" t="s">
        <v>880</v>
      </c>
      <c r="F77" s="866" t="s">
        <v>878</v>
      </c>
      <c r="G77" s="866" t="s">
        <v>880</v>
      </c>
      <c r="H77" s="866" t="s">
        <v>878</v>
      </c>
      <c r="I77" s="866" t="s">
        <v>880</v>
      </c>
      <c r="J77" s="866" t="s">
        <v>878</v>
      </c>
      <c r="K77" s="867"/>
      <c r="L77" s="867"/>
      <c r="M77" s="867"/>
      <c r="N77" s="867"/>
      <c r="O77" s="867"/>
      <c r="P77" s="867"/>
      <c r="Q77" s="867"/>
      <c r="R77" s="867"/>
      <c r="S77" s="668"/>
      <c r="T77" s="668"/>
      <c r="U77" s="668"/>
      <c r="V77" s="668"/>
      <c r="W77" s="668"/>
      <c r="X77" s="668"/>
      <c r="Y77" s="668"/>
      <c r="Z77" s="668"/>
      <c r="AA77" s="668"/>
      <c r="AB77" s="668"/>
      <c r="AC77" s="668"/>
      <c r="AD77" s="668"/>
      <c r="AE77" s="668"/>
      <c r="AF77" s="668"/>
      <c r="AG77" s="668"/>
    </row>
    <row r="78" spans="1:33" s="667" customFormat="1" ht="15.75" customHeight="1">
      <c r="A78" s="1969" t="s">
        <v>1451</v>
      </c>
      <c r="B78" s="1969"/>
      <c r="C78" s="1969"/>
      <c r="D78" s="1969"/>
      <c r="E78" s="862"/>
      <c r="F78" s="862"/>
      <c r="G78" s="862"/>
      <c r="H78" s="862"/>
      <c r="I78" s="862"/>
      <c r="J78" s="862"/>
      <c r="K78" s="863"/>
      <c r="L78" s="863"/>
      <c r="M78" s="863"/>
      <c r="N78" s="863"/>
      <c r="O78" s="863"/>
      <c r="P78" s="863"/>
      <c r="Q78" s="863"/>
      <c r="R78" s="863"/>
      <c r="S78" s="668"/>
      <c r="T78" s="668"/>
      <c r="U78" s="668"/>
      <c r="V78" s="668"/>
      <c r="W78" s="668"/>
      <c r="X78" s="668"/>
      <c r="Y78" s="668"/>
      <c r="Z78" s="668"/>
      <c r="AA78" s="668"/>
      <c r="AB78" s="668"/>
      <c r="AC78" s="668"/>
      <c r="AD78" s="668"/>
      <c r="AE78" s="668"/>
      <c r="AF78" s="668"/>
      <c r="AG78" s="668"/>
    </row>
    <row r="79" spans="1:33" s="667" customFormat="1" ht="15.75" customHeight="1">
      <c r="A79" s="1969" t="s">
        <v>1452</v>
      </c>
      <c r="B79" s="1969"/>
      <c r="C79" s="1969"/>
      <c r="D79" s="1969"/>
      <c r="E79" s="862"/>
      <c r="F79" s="862"/>
      <c r="G79" s="862"/>
      <c r="H79" s="862"/>
      <c r="I79" s="862"/>
      <c r="J79" s="862"/>
      <c r="K79" s="863"/>
      <c r="L79" s="863"/>
      <c r="M79" s="863"/>
      <c r="N79" s="863"/>
      <c r="O79" s="863"/>
      <c r="P79" s="863"/>
      <c r="Q79" s="863"/>
      <c r="R79" s="863"/>
      <c r="S79" s="668"/>
      <c r="T79" s="668"/>
      <c r="U79" s="668"/>
      <c r="V79" s="668"/>
      <c r="W79" s="668"/>
      <c r="X79" s="668"/>
      <c r="Y79" s="668"/>
      <c r="Z79" s="668"/>
      <c r="AA79" s="668"/>
      <c r="AB79" s="668"/>
      <c r="AC79" s="668"/>
      <c r="AD79" s="668"/>
      <c r="AE79" s="668"/>
      <c r="AF79" s="668"/>
      <c r="AG79" s="668"/>
    </row>
    <row r="80" spans="1:33" s="667" customFormat="1" ht="15.75" customHeight="1">
      <c r="A80" s="1969" t="s">
        <v>1453</v>
      </c>
      <c r="B80" s="1969"/>
      <c r="C80" s="1969"/>
      <c r="D80" s="1969"/>
      <c r="E80" s="862"/>
      <c r="F80" s="862"/>
      <c r="G80" s="862"/>
      <c r="H80" s="862"/>
      <c r="I80" s="862"/>
      <c r="J80" s="862"/>
      <c r="K80" s="863"/>
      <c r="L80" s="863"/>
      <c r="M80" s="863"/>
      <c r="N80" s="863"/>
      <c r="O80" s="863"/>
      <c r="P80" s="863"/>
      <c r="Q80" s="863"/>
      <c r="R80" s="863"/>
      <c r="S80" s="668"/>
      <c r="T80" s="668"/>
      <c r="U80" s="668"/>
      <c r="V80" s="668"/>
      <c r="W80" s="668"/>
      <c r="X80" s="668"/>
      <c r="Y80" s="668"/>
      <c r="Z80" s="668"/>
      <c r="AA80" s="668"/>
      <c r="AB80" s="668"/>
      <c r="AC80" s="668"/>
      <c r="AD80" s="668"/>
      <c r="AE80" s="668"/>
      <c r="AF80" s="668"/>
      <c r="AG80" s="668"/>
    </row>
    <row r="81" spans="1:33" s="667" customFormat="1" ht="15.75" customHeight="1">
      <c r="A81" s="1969" t="s">
        <v>1454</v>
      </c>
      <c r="B81" s="1969"/>
      <c r="C81" s="1969"/>
      <c r="D81" s="1969"/>
      <c r="E81" s="862"/>
      <c r="F81" s="862"/>
      <c r="G81" s="862"/>
      <c r="H81" s="862"/>
      <c r="I81" s="862"/>
      <c r="J81" s="862"/>
      <c r="K81" s="863"/>
      <c r="L81" s="863"/>
      <c r="M81" s="863"/>
      <c r="N81" s="863"/>
      <c r="O81" s="863"/>
      <c r="P81" s="863"/>
      <c r="Q81" s="863"/>
      <c r="R81" s="863"/>
      <c r="S81" s="668"/>
      <c r="T81" s="668"/>
      <c r="U81" s="668"/>
      <c r="V81" s="668"/>
      <c r="W81" s="668"/>
      <c r="X81" s="668"/>
      <c r="Y81" s="668"/>
      <c r="Z81" s="668"/>
      <c r="AA81" s="668"/>
      <c r="AB81" s="668"/>
      <c r="AC81" s="668"/>
      <c r="AD81" s="668"/>
      <c r="AE81" s="668"/>
      <c r="AF81" s="668"/>
      <c r="AG81" s="668"/>
    </row>
    <row r="82" spans="1:33" s="667" customFormat="1" ht="15.75" customHeight="1">
      <c r="A82" s="1969" t="s">
        <v>163</v>
      </c>
      <c r="B82" s="1969"/>
      <c r="C82" s="1969"/>
      <c r="D82" s="1969"/>
      <c r="E82" s="862"/>
      <c r="F82" s="862"/>
      <c r="G82" s="862"/>
      <c r="H82" s="862"/>
      <c r="I82" s="862"/>
      <c r="J82" s="862"/>
      <c r="K82" s="863"/>
      <c r="L82" s="863"/>
      <c r="M82" s="863"/>
      <c r="N82" s="863"/>
      <c r="O82" s="863"/>
      <c r="P82" s="863"/>
      <c r="Q82" s="863"/>
      <c r="R82" s="863"/>
      <c r="S82" s="668"/>
      <c r="T82" s="668"/>
      <c r="U82" s="668"/>
      <c r="V82" s="668"/>
      <c r="W82" s="668"/>
      <c r="X82" s="668"/>
      <c r="Y82" s="668"/>
      <c r="Z82" s="668"/>
      <c r="AA82" s="668"/>
      <c r="AB82" s="668"/>
      <c r="AC82" s="668"/>
      <c r="AD82" s="668"/>
      <c r="AE82" s="668"/>
      <c r="AF82" s="668"/>
      <c r="AG82" s="668"/>
    </row>
    <row r="83" spans="1:33" s="667" customFormat="1" ht="15.75">
      <c r="A83" s="1969" t="s">
        <v>1455</v>
      </c>
      <c r="B83" s="1969"/>
      <c r="C83" s="1969"/>
      <c r="D83" s="1969"/>
      <c r="E83" s="862"/>
      <c r="F83" s="862"/>
      <c r="G83" s="862"/>
      <c r="H83" s="862"/>
      <c r="I83" s="862"/>
      <c r="J83" s="862"/>
      <c r="K83" s="863"/>
      <c r="L83" s="863"/>
      <c r="M83" s="863"/>
      <c r="N83" s="863"/>
      <c r="O83" s="863"/>
      <c r="P83" s="863"/>
      <c r="Q83" s="863"/>
      <c r="R83" s="863"/>
      <c r="S83" s="668"/>
      <c r="T83" s="668"/>
      <c r="U83" s="668"/>
      <c r="V83" s="668"/>
      <c r="W83" s="668"/>
      <c r="X83" s="668"/>
      <c r="Y83" s="668"/>
      <c r="Z83" s="668"/>
      <c r="AA83" s="668"/>
      <c r="AB83" s="668"/>
      <c r="AC83" s="668"/>
      <c r="AD83" s="668"/>
      <c r="AE83" s="668"/>
      <c r="AF83" s="668"/>
      <c r="AG83" s="668"/>
    </row>
    <row r="84" spans="1:33" s="667" customFormat="1" ht="15.75">
      <c r="K84" s="668"/>
      <c r="L84" s="668"/>
      <c r="M84" s="668"/>
      <c r="N84" s="668"/>
      <c r="O84" s="668"/>
      <c r="P84" s="668"/>
      <c r="Q84" s="668"/>
      <c r="R84" s="668"/>
      <c r="S84" s="668"/>
      <c r="T84" s="668"/>
      <c r="U84" s="668"/>
      <c r="V84" s="668"/>
      <c r="W84" s="668"/>
      <c r="X84" s="668"/>
      <c r="Y84" s="668"/>
      <c r="Z84" s="668"/>
      <c r="AA84" s="668"/>
      <c r="AB84" s="668"/>
      <c r="AC84" s="668"/>
      <c r="AD84" s="668"/>
      <c r="AE84" s="668"/>
      <c r="AF84" s="668"/>
      <c r="AG84" s="668"/>
    </row>
    <row r="85" spans="1:33" s="667" customFormat="1" ht="15.75">
      <c r="A85" s="665" t="s">
        <v>1456</v>
      </c>
      <c r="J85" s="681" t="s">
        <v>741</v>
      </c>
      <c r="K85" s="668"/>
      <c r="L85" s="668"/>
      <c r="M85" s="668"/>
      <c r="N85" s="668"/>
      <c r="O85" s="668"/>
      <c r="P85" s="668"/>
      <c r="Q85" s="668"/>
      <c r="R85" s="668"/>
      <c r="S85" s="668"/>
      <c r="T85" s="668"/>
      <c r="U85" s="668"/>
      <c r="V85" s="668"/>
      <c r="W85" s="668"/>
      <c r="X85" s="668"/>
      <c r="Y85" s="668"/>
      <c r="Z85" s="668"/>
      <c r="AA85" s="668"/>
      <c r="AB85" s="668"/>
      <c r="AC85" s="668"/>
      <c r="AD85" s="668"/>
      <c r="AE85" s="668"/>
      <c r="AF85" s="668"/>
      <c r="AG85" s="668"/>
    </row>
    <row r="86" spans="1:33" s="667" customFormat="1" ht="15.75" customHeight="1">
      <c r="A86" s="1970" t="s">
        <v>0</v>
      </c>
      <c r="B86" s="1970"/>
      <c r="C86" s="1970"/>
      <c r="D86" s="1970"/>
      <c r="E86" s="1971" t="s">
        <v>1450</v>
      </c>
      <c r="F86" s="1971"/>
      <c r="G86" s="1971" t="s">
        <v>1450</v>
      </c>
      <c r="H86" s="1971"/>
      <c r="I86" s="1971" t="s">
        <v>1450</v>
      </c>
      <c r="J86" s="1971"/>
      <c r="K86" s="668"/>
      <c r="L86" s="668"/>
      <c r="M86" s="668"/>
      <c r="N86" s="668"/>
      <c r="O86" s="668"/>
      <c r="P86" s="668"/>
      <c r="Q86" s="668"/>
      <c r="R86" s="668"/>
      <c r="S86" s="668"/>
      <c r="T86" s="668"/>
      <c r="U86" s="668"/>
      <c r="V86" s="668"/>
      <c r="W86" s="668"/>
      <c r="X86" s="668"/>
      <c r="Y86" s="668"/>
      <c r="Z86" s="668"/>
      <c r="AA86" s="668"/>
      <c r="AB86" s="668"/>
      <c r="AC86" s="668"/>
      <c r="AD86" s="668"/>
      <c r="AE86" s="668"/>
      <c r="AF86" s="668"/>
      <c r="AG86" s="668"/>
    </row>
    <row r="87" spans="1:33" s="667" customFormat="1" ht="15.75">
      <c r="A87" s="1970"/>
      <c r="B87" s="1970"/>
      <c r="C87" s="1970"/>
      <c r="D87" s="1970"/>
      <c r="E87" s="866" t="str">
        <f>E77</f>
        <v>2018-19</v>
      </c>
      <c r="F87" s="866" t="str">
        <f t="shared" ref="F87:J87" si="0">F77</f>
        <v>2017-18</v>
      </c>
      <c r="G87" s="866" t="str">
        <f t="shared" si="0"/>
        <v>2018-19</v>
      </c>
      <c r="H87" s="866" t="str">
        <f t="shared" si="0"/>
        <v>2017-18</v>
      </c>
      <c r="I87" s="866" t="str">
        <f t="shared" si="0"/>
        <v>2018-19</v>
      </c>
      <c r="J87" s="866" t="str">
        <f t="shared" si="0"/>
        <v>2017-18</v>
      </c>
      <c r="K87" s="668"/>
      <c r="L87" s="668"/>
      <c r="M87" s="668"/>
      <c r="N87" s="668"/>
      <c r="O87" s="668"/>
      <c r="P87" s="668"/>
      <c r="Q87" s="668"/>
      <c r="R87" s="668"/>
      <c r="S87" s="668"/>
      <c r="T87" s="668"/>
      <c r="U87" s="668"/>
      <c r="V87" s="668"/>
      <c r="W87" s="668"/>
      <c r="X87" s="668"/>
      <c r="Y87" s="668"/>
      <c r="Z87" s="668"/>
      <c r="AA87" s="668"/>
      <c r="AB87" s="668"/>
      <c r="AC87" s="668"/>
      <c r="AD87" s="668"/>
      <c r="AE87" s="668"/>
      <c r="AF87" s="668"/>
      <c r="AG87" s="668"/>
    </row>
    <row r="88" spans="1:33" s="667" customFormat="1" ht="15.75" customHeight="1">
      <c r="A88" s="1968" t="s">
        <v>1451</v>
      </c>
      <c r="B88" s="1968"/>
      <c r="C88" s="1968"/>
      <c r="D88" s="1968"/>
      <c r="E88" s="693"/>
      <c r="F88" s="693"/>
      <c r="G88" s="693"/>
      <c r="H88" s="693"/>
      <c r="I88" s="693"/>
      <c r="J88" s="693"/>
      <c r="K88" s="668"/>
      <c r="L88" s="668"/>
      <c r="M88" s="668"/>
      <c r="N88" s="668"/>
      <c r="O88" s="668"/>
      <c r="P88" s="668"/>
      <c r="Q88" s="668"/>
      <c r="R88" s="668"/>
      <c r="S88" s="668"/>
      <c r="T88" s="668"/>
      <c r="U88" s="668"/>
      <c r="V88" s="668"/>
      <c r="W88" s="668"/>
      <c r="X88" s="668"/>
      <c r="Y88" s="668"/>
      <c r="Z88" s="668"/>
      <c r="AA88" s="668"/>
      <c r="AB88" s="668"/>
      <c r="AC88" s="668"/>
      <c r="AD88" s="668"/>
      <c r="AE88" s="668"/>
      <c r="AF88" s="668"/>
      <c r="AG88" s="668"/>
    </row>
    <row r="89" spans="1:33" s="667" customFormat="1" ht="15.75" customHeight="1">
      <c r="A89" s="1968" t="s">
        <v>1452</v>
      </c>
      <c r="B89" s="1968"/>
      <c r="C89" s="1968"/>
      <c r="D89" s="1968"/>
      <c r="E89" s="674"/>
      <c r="F89" s="674"/>
      <c r="G89" s="674"/>
      <c r="H89" s="674"/>
      <c r="I89" s="674"/>
      <c r="J89" s="674"/>
      <c r="K89" s="668"/>
      <c r="L89" s="668"/>
      <c r="M89" s="668"/>
      <c r="N89" s="668"/>
      <c r="O89" s="668"/>
      <c r="P89" s="668"/>
      <c r="Q89" s="668"/>
      <c r="R89" s="668"/>
      <c r="S89" s="668"/>
      <c r="T89" s="668"/>
      <c r="U89" s="668"/>
      <c r="V89" s="668"/>
      <c r="W89" s="668"/>
      <c r="X89" s="668"/>
      <c r="Y89" s="668"/>
      <c r="Z89" s="668"/>
      <c r="AA89" s="668"/>
      <c r="AB89" s="668"/>
      <c r="AC89" s="668"/>
      <c r="AD89" s="668"/>
      <c r="AE89" s="668"/>
      <c r="AF89" s="668"/>
      <c r="AG89" s="668"/>
    </row>
    <row r="90" spans="1:33" s="667" customFormat="1" ht="15.75" customHeight="1">
      <c r="A90" s="1968" t="s">
        <v>1453</v>
      </c>
      <c r="B90" s="1968"/>
      <c r="C90" s="1968"/>
      <c r="D90" s="1968"/>
      <c r="E90" s="674"/>
      <c r="F90" s="674"/>
      <c r="G90" s="674"/>
      <c r="H90" s="674"/>
      <c r="I90" s="674"/>
      <c r="J90" s="674"/>
      <c r="K90" s="668"/>
      <c r="L90" s="668"/>
      <c r="M90" s="668"/>
      <c r="N90" s="668"/>
      <c r="O90" s="668"/>
      <c r="P90" s="668"/>
      <c r="Q90" s="668"/>
      <c r="R90" s="668"/>
      <c r="S90" s="668"/>
      <c r="T90" s="668"/>
      <c r="U90" s="668"/>
      <c r="V90" s="668"/>
      <c r="W90" s="668"/>
      <c r="X90" s="668"/>
      <c r="Y90" s="668"/>
      <c r="Z90" s="668"/>
      <c r="AA90" s="668"/>
      <c r="AB90" s="668"/>
      <c r="AC90" s="668"/>
      <c r="AD90" s="668"/>
      <c r="AE90" s="668"/>
      <c r="AF90" s="668"/>
      <c r="AG90" s="668"/>
    </row>
    <row r="91" spans="1:33" s="667" customFormat="1" ht="15.75" customHeight="1">
      <c r="A91" s="1968" t="s">
        <v>1454</v>
      </c>
      <c r="B91" s="1968"/>
      <c r="C91" s="1968"/>
      <c r="D91" s="1968"/>
      <c r="E91" s="674"/>
      <c r="F91" s="674"/>
      <c r="G91" s="674"/>
      <c r="H91" s="674"/>
      <c r="I91" s="674"/>
      <c r="J91" s="674"/>
      <c r="K91" s="668"/>
      <c r="L91" s="668"/>
      <c r="M91" s="668"/>
      <c r="N91" s="668"/>
      <c r="O91" s="668"/>
      <c r="P91" s="668"/>
      <c r="Q91" s="668"/>
      <c r="R91" s="668"/>
      <c r="S91" s="668"/>
      <c r="T91" s="668"/>
      <c r="U91" s="668"/>
      <c r="V91" s="668"/>
      <c r="W91" s="668"/>
      <c r="X91" s="668"/>
      <c r="Y91" s="668"/>
      <c r="Z91" s="668"/>
      <c r="AA91" s="668"/>
      <c r="AB91" s="668"/>
      <c r="AC91" s="668"/>
      <c r="AD91" s="668"/>
      <c r="AE91" s="668"/>
      <c r="AF91" s="668"/>
      <c r="AG91" s="668"/>
    </row>
    <row r="92" spans="1:33" s="667" customFormat="1" ht="15.75" customHeight="1">
      <c r="A92" s="1968" t="s">
        <v>163</v>
      </c>
      <c r="B92" s="1968"/>
      <c r="C92" s="1968"/>
      <c r="D92" s="1968"/>
      <c r="E92" s="674"/>
      <c r="F92" s="674"/>
      <c r="G92" s="674"/>
      <c r="H92" s="674"/>
      <c r="I92" s="674"/>
      <c r="J92" s="674"/>
      <c r="K92" s="668"/>
      <c r="L92" s="668"/>
      <c r="M92" s="668"/>
      <c r="N92" s="668"/>
      <c r="O92" s="668"/>
      <c r="P92" s="668"/>
      <c r="Q92" s="668"/>
      <c r="R92" s="668"/>
      <c r="S92" s="668"/>
      <c r="T92" s="668"/>
      <c r="U92" s="668"/>
      <c r="V92" s="668"/>
      <c r="W92" s="668"/>
      <c r="X92" s="668"/>
      <c r="Y92" s="668"/>
      <c r="Z92" s="668"/>
      <c r="AA92" s="668"/>
      <c r="AB92" s="668"/>
      <c r="AC92" s="668"/>
      <c r="AD92" s="668"/>
      <c r="AE92" s="668"/>
      <c r="AF92" s="668"/>
      <c r="AG92" s="668"/>
    </row>
    <row r="93" spans="1:33" s="667" customFormat="1" ht="15.75">
      <c r="A93" s="1968" t="s">
        <v>1455</v>
      </c>
      <c r="B93" s="1968"/>
      <c r="C93" s="1968"/>
      <c r="D93" s="1968"/>
      <c r="E93" s="674"/>
      <c r="F93" s="674"/>
      <c r="G93" s="674"/>
      <c r="H93" s="674"/>
      <c r="I93" s="674"/>
      <c r="J93" s="674"/>
      <c r="K93" s="668"/>
      <c r="L93" s="668"/>
      <c r="M93" s="668"/>
      <c r="N93" s="668"/>
      <c r="O93" s="668"/>
      <c r="P93" s="668"/>
      <c r="Q93" s="668"/>
      <c r="R93" s="668"/>
      <c r="S93" s="668"/>
      <c r="T93" s="668"/>
      <c r="U93" s="668"/>
      <c r="V93" s="668"/>
      <c r="W93" s="668"/>
      <c r="X93" s="668"/>
      <c r="Y93" s="668"/>
      <c r="Z93" s="668"/>
      <c r="AA93" s="668"/>
      <c r="AB93" s="668"/>
      <c r="AC93" s="668"/>
      <c r="AD93" s="668"/>
      <c r="AE93" s="668"/>
      <c r="AF93" s="668"/>
      <c r="AG93" s="668"/>
    </row>
    <row r="94" spans="1:33" s="667" customFormat="1" ht="15.75">
      <c r="B94" s="665"/>
      <c r="C94" s="665"/>
      <c r="K94" s="668"/>
      <c r="L94" s="668"/>
      <c r="M94" s="668"/>
      <c r="N94" s="668"/>
      <c r="O94" s="668"/>
      <c r="P94" s="668"/>
      <c r="Q94" s="668"/>
      <c r="R94" s="668"/>
      <c r="S94" s="668"/>
      <c r="T94" s="668"/>
      <c r="U94" s="668"/>
      <c r="V94" s="668"/>
      <c r="W94" s="668"/>
      <c r="X94" s="668"/>
      <c r="Y94" s="668"/>
      <c r="Z94" s="668"/>
      <c r="AA94" s="668"/>
      <c r="AB94" s="668"/>
      <c r="AC94" s="668"/>
      <c r="AD94" s="668"/>
      <c r="AE94" s="668"/>
      <c r="AF94" s="668"/>
      <c r="AG94" s="668"/>
    </row>
    <row r="95" spans="1:33" s="667" customFormat="1" ht="15.75">
      <c r="A95" s="665" t="s">
        <v>1457</v>
      </c>
      <c r="K95" s="668"/>
      <c r="L95" s="668"/>
      <c r="M95" s="668"/>
      <c r="N95" s="668"/>
      <c r="O95" s="668"/>
      <c r="P95" s="668"/>
      <c r="Q95" s="668"/>
      <c r="R95" s="668"/>
      <c r="S95" s="668"/>
      <c r="T95" s="668"/>
      <c r="U95" s="668"/>
      <c r="V95" s="668"/>
      <c r="W95" s="668"/>
      <c r="X95" s="668"/>
      <c r="Y95" s="668"/>
      <c r="Z95" s="668"/>
      <c r="AA95" s="668"/>
      <c r="AB95" s="668"/>
      <c r="AC95" s="668"/>
      <c r="AD95" s="668"/>
      <c r="AE95" s="668"/>
      <c r="AF95" s="668"/>
      <c r="AG95" s="668"/>
    </row>
    <row r="96" spans="1:33" s="667" customFormat="1" ht="15.75">
      <c r="A96" s="665" t="s">
        <v>1458</v>
      </c>
      <c r="K96" s="668"/>
      <c r="L96" s="668"/>
      <c r="M96" s="668"/>
      <c r="N96" s="668"/>
      <c r="O96" s="668"/>
      <c r="P96" s="668"/>
      <c r="Q96" s="668"/>
      <c r="R96" s="668"/>
      <c r="S96" s="668"/>
      <c r="T96" s="668"/>
      <c r="U96" s="668"/>
      <c r="V96" s="668"/>
      <c r="W96" s="668"/>
      <c r="X96" s="668"/>
      <c r="Y96" s="668"/>
      <c r="Z96" s="668"/>
      <c r="AA96" s="668"/>
      <c r="AB96" s="668"/>
      <c r="AC96" s="668"/>
      <c r="AD96" s="668"/>
      <c r="AE96" s="668"/>
      <c r="AF96" s="668"/>
      <c r="AG96" s="668"/>
    </row>
    <row r="97" spans="1:33" s="667" customFormat="1" ht="15.75">
      <c r="K97" s="668"/>
      <c r="L97" s="668"/>
      <c r="M97" s="668"/>
      <c r="N97" s="668"/>
      <c r="O97" s="668"/>
      <c r="P97" s="668"/>
      <c r="Q97" s="668"/>
      <c r="R97" s="668"/>
      <c r="S97" s="668"/>
      <c r="T97" s="668"/>
      <c r="U97" s="668"/>
      <c r="V97" s="668"/>
      <c r="W97" s="668"/>
      <c r="X97" s="668"/>
      <c r="Y97" s="668"/>
      <c r="Z97" s="668"/>
      <c r="AA97" s="668"/>
      <c r="AB97" s="668"/>
      <c r="AC97" s="668"/>
      <c r="AD97" s="668"/>
      <c r="AE97" s="668"/>
      <c r="AF97" s="668"/>
      <c r="AG97" s="668"/>
    </row>
    <row r="98" spans="1:33" s="667" customFormat="1" ht="15.75">
      <c r="A98" s="1953" t="s">
        <v>1459</v>
      </c>
      <c r="B98" s="1953"/>
      <c r="C98" s="1953"/>
      <c r="D98" s="1953"/>
      <c r="E98" s="1953"/>
      <c r="F98" s="1953"/>
      <c r="G98" s="1953"/>
      <c r="H98" s="1953"/>
      <c r="I98" s="1953"/>
      <c r="J98" s="1953"/>
      <c r="K98" s="668"/>
      <c r="L98" s="668"/>
      <c r="M98" s="668"/>
      <c r="N98" s="668"/>
      <c r="O98" s="668"/>
      <c r="P98" s="668"/>
      <c r="Q98" s="668"/>
      <c r="R98" s="668"/>
      <c r="S98" s="668"/>
      <c r="T98" s="668"/>
      <c r="U98" s="668"/>
      <c r="V98" s="668"/>
      <c r="W98" s="668"/>
      <c r="X98" s="668"/>
      <c r="Y98" s="668"/>
      <c r="Z98" s="668"/>
      <c r="AA98" s="668"/>
      <c r="AB98" s="668"/>
      <c r="AC98" s="668"/>
      <c r="AD98" s="668"/>
      <c r="AE98" s="668"/>
      <c r="AF98" s="668"/>
      <c r="AG98" s="668"/>
    </row>
    <row r="99" spans="1:33" s="667" customFormat="1" ht="15.75">
      <c r="A99" s="1953" t="s">
        <v>1460</v>
      </c>
      <c r="B99" s="1953"/>
      <c r="C99" s="1953"/>
      <c r="D99" s="1953"/>
      <c r="E99" s="1953"/>
      <c r="F99" s="1953"/>
      <c r="G99" s="1953"/>
      <c r="H99" s="1953"/>
      <c r="I99" s="1953"/>
      <c r="J99" s="1953"/>
      <c r="K99" s="668"/>
      <c r="L99" s="668"/>
      <c r="M99" s="668"/>
      <c r="N99" s="668"/>
      <c r="O99" s="668"/>
      <c r="P99" s="668"/>
      <c r="Q99" s="668"/>
      <c r="R99" s="668"/>
      <c r="S99" s="668"/>
      <c r="T99" s="668"/>
      <c r="U99" s="668"/>
      <c r="V99" s="668"/>
      <c r="W99" s="668"/>
      <c r="X99" s="668"/>
      <c r="Y99" s="668"/>
      <c r="Z99" s="668"/>
      <c r="AA99" s="668"/>
      <c r="AB99" s="668"/>
      <c r="AC99" s="668"/>
      <c r="AD99" s="668"/>
      <c r="AE99" s="668"/>
      <c r="AF99" s="668"/>
      <c r="AG99" s="668"/>
    </row>
    <row r="100" spans="1:33" s="667" customFormat="1" ht="15.75">
      <c r="A100" s="1962" t="s">
        <v>1461</v>
      </c>
      <c r="B100" s="1962"/>
      <c r="C100" s="1962"/>
      <c r="D100" s="1962"/>
      <c r="E100" s="1962" t="s">
        <v>1462</v>
      </c>
      <c r="F100" s="1962"/>
      <c r="G100" s="1967" t="s">
        <v>1463</v>
      </c>
      <c r="H100" s="1967"/>
      <c r="I100" s="1967"/>
      <c r="J100" s="1967"/>
      <c r="K100" s="668"/>
      <c r="L100" s="668"/>
      <c r="M100" s="668"/>
      <c r="N100" s="668"/>
      <c r="O100" s="668"/>
      <c r="P100" s="668"/>
      <c r="Q100" s="668"/>
      <c r="R100" s="668"/>
      <c r="S100" s="668"/>
      <c r="T100" s="668"/>
      <c r="U100" s="668"/>
      <c r="V100" s="668"/>
      <c r="W100" s="668"/>
      <c r="X100" s="668"/>
      <c r="Y100" s="668"/>
      <c r="Z100" s="668"/>
      <c r="AA100" s="668"/>
      <c r="AB100" s="668"/>
      <c r="AC100" s="668"/>
      <c r="AD100" s="668"/>
      <c r="AE100" s="668"/>
      <c r="AF100" s="668"/>
      <c r="AG100" s="668"/>
    </row>
    <row r="101" spans="1:33" s="667" customFormat="1" ht="15.75">
      <c r="A101" s="1962"/>
      <c r="B101" s="1962"/>
      <c r="C101" s="1962"/>
      <c r="D101" s="1962"/>
      <c r="E101" s="1962"/>
      <c r="F101" s="1962"/>
      <c r="G101" s="1967" t="s">
        <v>1464</v>
      </c>
      <c r="H101" s="1967"/>
      <c r="I101" s="1967" t="s">
        <v>1465</v>
      </c>
      <c r="J101" s="1967"/>
      <c r="K101" s="668"/>
      <c r="L101" s="668"/>
      <c r="M101" s="668"/>
      <c r="N101" s="668"/>
      <c r="O101" s="668"/>
      <c r="P101" s="668"/>
      <c r="Q101" s="668"/>
      <c r="R101" s="668"/>
      <c r="S101" s="668"/>
      <c r="T101" s="668"/>
      <c r="U101" s="668"/>
      <c r="V101" s="668"/>
      <c r="W101" s="668"/>
      <c r="X101" s="668"/>
      <c r="Y101" s="668"/>
      <c r="Z101" s="668"/>
      <c r="AA101" s="668"/>
      <c r="AB101" s="668"/>
      <c r="AC101" s="668"/>
      <c r="AD101" s="668"/>
      <c r="AE101" s="668"/>
      <c r="AF101" s="668"/>
      <c r="AG101" s="668"/>
    </row>
    <row r="102" spans="1:33" s="667" customFormat="1" ht="15.75" customHeight="1">
      <c r="A102" s="1952" t="s">
        <v>1466</v>
      </c>
      <c r="B102" s="1952"/>
      <c r="C102" s="1952"/>
      <c r="D102" s="1952"/>
      <c r="E102" s="1952" t="s">
        <v>1467</v>
      </c>
      <c r="F102" s="1952"/>
      <c r="G102" s="1952"/>
      <c r="H102" s="1952"/>
      <c r="I102" s="1952"/>
      <c r="J102" s="1952"/>
      <c r="K102" s="668"/>
      <c r="L102" s="668"/>
      <c r="M102" s="668"/>
      <c r="N102" s="668"/>
      <c r="O102" s="668"/>
      <c r="P102" s="668"/>
      <c r="Q102" s="668"/>
      <c r="R102" s="668"/>
      <c r="S102" s="668"/>
      <c r="T102" s="668"/>
      <c r="U102" s="668"/>
      <c r="V102" s="668"/>
      <c r="W102" s="668"/>
      <c r="X102" s="668"/>
      <c r="Y102" s="668"/>
      <c r="Z102" s="668"/>
      <c r="AA102" s="668"/>
      <c r="AB102" s="668"/>
      <c r="AC102" s="668"/>
      <c r="AD102" s="668"/>
      <c r="AE102" s="668"/>
      <c r="AF102" s="668"/>
      <c r="AG102" s="668"/>
    </row>
    <row r="103" spans="1:33" s="667" customFormat="1" ht="15.75">
      <c r="A103" s="868"/>
      <c r="B103" s="850"/>
      <c r="C103" s="850"/>
      <c r="D103" s="850"/>
      <c r="E103" s="850"/>
      <c r="F103" s="850"/>
      <c r="K103" s="668"/>
      <c r="L103" s="668"/>
      <c r="M103" s="668"/>
      <c r="N103" s="668"/>
      <c r="O103" s="668"/>
      <c r="P103" s="668"/>
      <c r="Q103" s="668"/>
      <c r="R103" s="668"/>
      <c r="S103" s="668"/>
      <c r="T103" s="668"/>
      <c r="U103" s="668"/>
      <c r="V103" s="668"/>
      <c r="W103" s="668"/>
      <c r="X103" s="668"/>
      <c r="Y103" s="668"/>
      <c r="Z103" s="668"/>
      <c r="AA103" s="668"/>
      <c r="AB103" s="668"/>
      <c r="AC103" s="668"/>
      <c r="AD103" s="668"/>
      <c r="AE103" s="668"/>
      <c r="AF103" s="668"/>
      <c r="AG103" s="668"/>
    </row>
    <row r="104" spans="1:33" s="667" customFormat="1" ht="15.75">
      <c r="A104" s="1953" t="s">
        <v>1468</v>
      </c>
      <c r="B104" s="1953"/>
      <c r="C104" s="1953"/>
      <c r="D104" s="1953"/>
      <c r="E104" s="1953"/>
      <c r="F104" s="1953"/>
      <c r="G104" s="1953"/>
      <c r="H104" s="1953"/>
      <c r="I104" s="1953"/>
      <c r="J104" s="1953"/>
      <c r="K104" s="668"/>
      <c r="L104" s="668"/>
      <c r="M104" s="668"/>
      <c r="N104" s="668"/>
      <c r="O104" s="668"/>
      <c r="P104" s="668"/>
      <c r="Q104" s="668"/>
      <c r="R104" s="668"/>
      <c r="S104" s="668"/>
      <c r="T104" s="668"/>
      <c r="U104" s="668"/>
      <c r="V104" s="668"/>
      <c r="W104" s="668"/>
      <c r="X104" s="668"/>
      <c r="Y104" s="668"/>
      <c r="Z104" s="668"/>
      <c r="AA104" s="668"/>
      <c r="AB104" s="668"/>
      <c r="AC104" s="668"/>
      <c r="AD104" s="668"/>
      <c r="AE104" s="668"/>
      <c r="AF104" s="668"/>
      <c r="AG104" s="668"/>
    </row>
    <row r="105" spans="1:33" s="667" customFormat="1" ht="15.75" customHeight="1">
      <c r="A105" s="1954" t="s">
        <v>1461</v>
      </c>
      <c r="B105" s="1955"/>
      <c r="C105" s="1956"/>
      <c r="D105" s="1960" t="s">
        <v>1469</v>
      </c>
      <c r="E105" s="1960" t="s">
        <v>1470</v>
      </c>
      <c r="F105" s="1962" t="s">
        <v>1462</v>
      </c>
      <c r="G105" s="1964" t="s">
        <v>1463</v>
      </c>
      <c r="H105" s="1965"/>
      <c r="I105" s="1965"/>
      <c r="J105" s="1966"/>
      <c r="L105" s="668"/>
      <c r="M105" s="668"/>
      <c r="N105" s="668"/>
      <c r="O105" s="668"/>
      <c r="P105" s="668"/>
      <c r="Q105" s="668"/>
      <c r="R105" s="668"/>
      <c r="S105" s="668"/>
      <c r="T105" s="668"/>
      <c r="U105" s="668"/>
      <c r="V105" s="668"/>
      <c r="W105" s="668"/>
      <c r="X105" s="668"/>
      <c r="Y105" s="668"/>
      <c r="Z105" s="668"/>
      <c r="AA105" s="668"/>
      <c r="AB105" s="668"/>
      <c r="AC105" s="668"/>
      <c r="AD105" s="668"/>
      <c r="AE105" s="668"/>
      <c r="AF105" s="668"/>
      <c r="AG105" s="668"/>
    </row>
    <row r="106" spans="1:33" s="667" customFormat="1" ht="51" customHeight="1">
      <c r="A106" s="1957"/>
      <c r="B106" s="1958"/>
      <c r="C106" s="1959"/>
      <c r="D106" s="1961"/>
      <c r="E106" s="1961"/>
      <c r="F106" s="1963"/>
      <c r="G106" s="1951" t="s">
        <v>1464</v>
      </c>
      <c r="H106" s="1951"/>
      <c r="I106" s="1951" t="s">
        <v>1465</v>
      </c>
      <c r="J106" s="1951"/>
      <c r="L106" s="668"/>
      <c r="M106" s="668"/>
      <c r="N106" s="668"/>
      <c r="O106" s="668"/>
      <c r="P106" s="668"/>
      <c r="Q106" s="668"/>
      <c r="R106" s="668"/>
      <c r="S106" s="668"/>
      <c r="T106" s="668"/>
      <c r="U106" s="668"/>
      <c r="V106" s="668"/>
      <c r="W106" s="668"/>
      <c r="X106" s="668"/>
      <c r="Y106" s="668"/>
      <c r="Z106" s="668"/>
      <c r="AA106" s="668"/>
      <c r="AB106" s="668"/>
      <c r="AC106" s="668"/>
      <c r="AD106" s="668"/>
      <c r="AE106" s="668"/>
      <c r="AF106" s="668"/>
      <c r="AG106" s="668"/>
    </row>
    <row r="107" spans="1:33" s="667" customFormat="1" ht="15.75" customHeight="1">
      <c r="A107" s="1948" t="s">
        <v>1471</v>
      </c>
      <c r="B107" s="1949"/>
      <c r="C107" s="1949"/>
      <c r="D107" s="854"/>
      <c r="E107" s="854"/>
      <c r="F107" s="854"/>
      <c r="G107" s="1948"/>
      <c r="H107" s="1950"/>
      <c r="I107" s="1948"/>
      <c r="J107" s="1950"/>
      <c r="L107" s="668"/>
      <c r="M107" s="668"/>
      <c r="N107" s="668"/>
      <c r="O107" s="668"/>
      <c r="P107" s="668"/>
      <c r="Q107" s="668"/>
      <c r="R107" s="668"/>
      <c r="S107" s="668"/>
      <c r="T107" s="668"/>
      <c r="U107" s="668"/>
      <c r="V107" s="668"/>
      <c r="W107" s="668"/>
      <c r="X107" s="668"/>
      <c r="Y107" s="668"/>
      <c r="Z107" s="668"/>
      <c r="AA107" s="668"/>
      <c r="AB107" s="668"/>
      <c r="AC107" s="668"/>
      <c r="AD107" s="668"/>
      <c r="AE107" s="668"/>
      <c r="AF107" s="668"/>
      <c r="AG107" s="668"/>
    </row>
    <row r="108" spans="1:33" s="667" customFormat="1" ht="15.75" customHeight="1">
      <c r="A108" s="1948" t="s">
        <v>1472</v>
      </c>
      <c r="B108" s="1949"/>
      <c r="C108" s="1949"/>
      <c r="D108" s="854"/>
      <c r="E108" s="854"/>
      <c r="F108" s="854"/>
      <c r="G108" s="1948"/>
      <c r="H108" s="1950"/>
      <c r="I108" s="1948"/>
      <c r="J108" s="1950"/>
      <c r="L108" s="668"/>
      <c r="M108" s="668"/>
      <c r="N108" s="668"/>
      <c r="O108" s="668"/>
      <c r="P108" s="668"/>
      <c r="Q108" s="668"/>
      <c r="R108" s="668"/>
      <c r="S108" s="668"/>
      <c r="T108" s="668"/>
      <c r="U108" s="668"/>
      <c r="V108" s="668"/>
      <c r="W108" s="668"/>
      <c r="X108" s="668"/>
      <c r="Y108" s="668"/>
      <c r="Z108" s="668"/>
      <c r="AA108" s="668"/>
      <c r="AB108" s="668"/>
      <c r="AC108" s="668"/>
      <c r="AD108" s="668"/>
      <c r="AE108" s="668"/>
      <c r="AF108" s="668"/>
      <c r="AG108" s="668"/>
    </row>
    <row r="109" spans="1:33" s="667" customFormat="1" ht="15.75" customHeight="1">
      <c r="A109" s="1948" t="s">
        <v>1473</v>
      </c>
      <c r="B109" s="1949"/>
      <c r="C109" s="1949"/>
      <c r="D109" s="854"/>
      <c r="E109" s="854"/>
      <c r="F109" s="854"/>
      <c r="G109" s="1948"/>
      <c r="H109" s="1950"/>
      <c r="I109" s="1948"/>
      <c r="J109" s="1950"/>
      <c r="L109" s="668"/>
      <c r="M109" s="668"/>
      <c r="N109" s="668"/>
      <c r="O109" s="668"/>
      <c r="P109" s="668"/>
      <c r="Q109" s="668"/>
      <c r="R109" s="668"/>
      <c r="S109" s="668"/>
      <c r="T109" s="668"/>
      <c r="U109" s="668"/>
      <c r="V109" s="668"/>
      <c r="W109" s="668"/>
      <c r="X109" s="668"/>
      <c r="Y109" s="668"/>
      <c r="Z109" s="668"/>
      <c r="AA109" s="668"/>
      <c r="AB109" s="668"/>
      <c r="AC109" s="668"/>
      <c r="AD109" s="668"/>
      <c r="AE109" s="668"/>
      <c r="AF109" s="668"/>
      <c r="AG109" s="668"/>
    </row>
    <row r="110" spans="1:33" s="667" customFormat="1" ht="15.75" customHeight="1">
      <c r="A110" s="1948" t="s">
        <v>1474</v>
      </c>
      <c r="B110" s="1949"/>
      <c r="C110" s="1949"/>
      <c r="D110" s="854"/>
      <c r="E110" s="854"/>
      <c r="F110" s="854"/>
      <c r="G110" s="1948"/>
      <c r="H110" s="1950"/>
      <c r="I110" s="1948"/>
      <c r="J110" s="1950"/>
      <c r="L110" s="668"/>
      <c r="M110" s="668"/>
      <c r="N110" s="668"/>
      <c r="O110" s="668"/>
      <c r="P110" s="668"/>
      <c r="Q110" s="668"/>
      <c r="R110" s="668"/>
      <c r="S110" s="668"/>
      <c r="T110" s="668"/>
      <c r="U110" s="668"/>
      <c r="V110" s="668"/>
      <c r="W110" s="668"/>
      <c r="X110" s="668"/>
      <c r="Y110" s="668"/>
      <c r="Z110" s="668"/>
      <c r="AA110" s="668"/>
      <c r="AB110" s="668"/>
      <c r="AC110" s="668"/>
      <c r="AD110" s="668"/>
      <c r="AE110" s="668"/>
      <c r="AF110" s="668"/>
      <c r="AG110" s="668"/>
    </row>
    <row r="111" spans="1:33" s="667" customFormat="1" ht="15.75" customHeight="1">
      <c r="A111" s="1948" t="s">
        <v>1475</v>
      </c>
      <c r="B111" s="1949"/>
      <c r="C111" s="1949"/>
      <c r="D111" s="854"/>
      <c r="E111" s="854"/>
      <c r="F111" s="854"/>
      <c r="G111" s="1948"/>
      <c r="H111" s="1950"/>
      <c r="I111" s="1948"/>
      <c r="J111" s="1950"/>
      <c r="L111" s="668"/>
      <c r="M111" s="668"/>
      <c r="N111" s="668"/>
      <c r="O111" s="668"/>
      <c r="P111" s="668"/>
      <c r="Q111" s="668"/>
      <c r="R111" s="668"/>
      <c r="S111" s="668"/>
      <c r="T111" s="668"/>
      <c r="U111" s="668"/>
      <c r="V111" s="668"/>
      <c r="W111" s="668"/>
      <c r="X111" s="668"/>
      <c r="Y111" s="668"/>
      <c r="Z111" s="668"/>
      <c r="AA111" s="668"/>
      <c r="AB111" s="668"/>
      <c r="AC111" s="668"/>
      <c r="AD111" s="668"/>
      <c r="AE111" s="668"/>
      <c r="AF111" s="668"/>
      <c r="AG111" s="668"/>
    </row>
    <row r="112" spans="1:33" s="667" customFormat="1" ht="15.75" customHeight="1">
      <c r="A112" s="1948" t="s">
        <v>1476</v>
      </c>
      <c r="B112" s="1949"/>
      <c r="C112" s="1949"/>
      <c r="D112" s="854"/>
      <c r="E112" s="854"/>
      <c r="F112" s="854"/>
      <c r="G112" s="1948"/>
      <c r="H112" s="1950"/>
      <c r="I112" s="1948"/>
      <c r="J112" s="1950"/>
      <c r="L112" s="668"/>
      <c r="M112" s="668"/>
      <c r="N112" s="668"/>
      <c r="O112" s="668"/>
      <c r="P112" s="668"/>
      <c r="Q112" s="668"/>
      <c r="R112" s="668"/>
      <c r="S112" s="668"/>
      <c r="T112" s="668"/>
      <c r="U112" s="668"/>
      <c r="V112" s="668"/>
      <c r="W112" s="668"/>
      <c r="X112" s="668"/>
      <c r="Y112" s="668"/>
      <c r="Z112" s="668"/>
      <c r="AA112" s="668"/>
      <c r="AB112" s="668"/>
      <c r="AC112" s="668"/>
      <c r="AD112" s="668"/>
      <c r="AE112" s="668"/>
      <c r="AF112" s="668"/>
      <c r="AG112" s="668"/>
    </row>
    <row r="113" spans="1:33" s="667" customFormat="1" ht="15.75" customHeight="1">
      <c r="A113" s="1945" t="s">
        <v>1477</v>
      </c>
      <c r="B113" s="1946"/>
      <c r="C113" s="1946"/>
      <c r="D113" s="1946"/>
      <c r="E113" s="1946"/>
      <c r="F113" s="1946"/>
      <c r="G113" s="1946"/>
      <c r="H113" s="1946"/>
      <c r="I113" s="1946"/>
      <c r="J113" s="1947"/>
      <c r="K113" s="668"/>
      <c r="L113" s="668"/>
      <c r="M113" s="668"/>
      <c r="N113" s="668"/>
      <c r="O113" s="668"/>
      <c r="P113" s="668"/>
      <c r="Q113" s="668"/>
      <c r="R113" s="668"/>
      <c r="S113" s="668"/>
      <c r="T113" s="668"/>
      <c r="U113" s="668"/>
      <c r="V113" s="668"/>
      <c r="W113" s="668"/>
      <c r="X113" s="668"/>
      <c r="Y113" s="668"/>
      <c r="Z113" s="668"/>
      <c r="AA113" s="668"/>
      <c r="AB113" s="668"/>
      <c r="AC113" s="668"/>
      <c r="AD113" s="668"/>
      <c r="AE113" s="668"/>
      <c r="AF113" s="668"/>
      <c r="AG113" s="668"/>
    </row>
    <row r="114" spans="1:33" s="667" customFormat="1" ht="15.75">
      <c r="K114" s="668"/>
      <c r="L114" s="668"/>
      <c r="M114" s="668"/>
      <c r="N114" s="668"/>
      <c r="O114" s="668"/>
      <c r="P114" s="668"/>
      <c r="Q114" s="668"/>
      <c r="R114" s="668"/>
      <c r="S114" s="668"/>
      <c r="T114" s="668"/>
      <c r="U114" s="668"/>
      <c r="V114" s="668"/>
      <c r="W114" s="668"/>
      <c r="X114" s="668"/>
      <c r="Y114" s="668"/>
      <c r="Z114" s="668"/>
      <c r="AA114" s="668"/>
      <c r="AB114" s="668"/>
      <c r="AC114" s="668"/>
      <c r="AD114" s="668"/>
      <c r="AE114" s="668"/>
      <c r="AF114" s="668"/>
      <c r="AG114" s="668"/>
    </row>
    <row r="115" spans="1:33" s="667" customFormat="1" ht="15.75">
      <c r="A115" s="695">
        <v>49</v>
      </c>
      <c r="B115" s="1846" t="s">
        <v>1478</v>
      </c>
      <c r="C115" s="1846"/>
      <c r="D115" s="1846"/>
      <c r="E115" s="1846"/>
      <c r="F115" s="1846"/>
      <c r="G115" s="1846"/>
      <c r="H115" s="1846"/>
      <c r="I115" s="1846"/>
      <c r="J115" s="1846"/>
      <c r="K115" s="668"/>
      <c r="L115" s="668"/>
      <c r="M115" s="668"/>
      <c r="N115" s="668"/>
      <c r="O115" s="668"/>
      <c r="P115" s="668"/>
      <c r="Q115" s="668"/>
      <c r="R115" s="668"/>
      <c r="S115" s="668"/>
      <c r="T115" s="668"/>
      <c r="U115" s="668"/>
      <c r="V115" s="668"/>
      <c r="W115" s="668"/>
      <c r="X115" s="668"/>
      <c r="Y115" s="668"/>
      <c r="Z115" s="668"/>
      <c r="AA115" s="668"/>
      <c r="AB115" s="668"/>
      <c r="AC115" s="668"/>
      <c r="AD115" s="668"/>
      <c r="AE115" s="668"/>
      <c r="AF115" s="668"/>
      <c r="AG115" s="668"/>
    </row>
    <row r="116" spans="1:33" s="667" customFormat="1" ht="15.75">
      <c r="A116" s="869">
        <f>+A115+0.1</f>
        <v>49.1</v>
      </c>
      <c r="B116" s="1846" t="s">
        <v>1479</v>
      </c>
      <c r="C116" s="1846"/>
      <c r="D116" s="1846"/>
      <c r="E116" s="1846"/>
      <c r="F116" s="1846"/>
      <c r="G116" s="1846"/>
      <c r="H116" s="1846"/>
      <c r="I116" s="1846"/>
      <c r="J116" s="1846"/>
      <c r="K116" s="668"/>
      <c r="L116" s="668"/>
      <c r="M116" s="668"/>
      <c r="N116" s="668"/>
      <c r="O116" s="668"/>
      <c r="P116" s="668"/>
      <c r="Q116" s="668"/>
      <c r="R116" s="668"/>
      <c r="S116" s="668"/>
      <c r="T116" s="668"/>
      <c r="U116" s="668"/>
      <c r="V116" s="668"/>
      <c r="W116" s="668"/>
      <c r="X116" s="668"/>
      <c r="Y116" s="668"/>
      <c r="Z116" s="668"/>
      <c r="AA116" s="668"/>
      <c r="AB116" s="668"/>
      <c r="AC116" s="668"/>
      <c r="AD116" s="668"/>
      <c r="AE116" s="668"/>
      <c r="AF116" s="668"/>
      <c r="AG116" s="668"/>
    </row>
    <row r="117" spans="1:33" s="667" customFormat="1" ht="15.75">
      <c r="B117" s="665"/>
      <c r="C117" s="665"/>
      <c r="K117" s="668"/>
      <c r="L117" s="668"/>
      <c r="M117" s="668"/>
      <c r="N117" s="668"/>
      <c r="O117" s="668"/>
      <c r="P117" s="668"/>
      <c r="Q117" s="668"/>
      <c r="R117" s="668"/>
      <c r="S117" s="668"/>
      <c r="T117" s="668"/>
      <c r="U117" s="668"/>
      <c r="V117" s="668"/>
      <c r="W117" s="668"/>
      <c r="X117" s="668"/>
      <c r="Y117" s="668"/>
      <c r="Z117" s="668"/>
      <c r="AA117" s="668"/>
      <c r="AB117" s="668"/>
      <c r="AC117" s="668"/>
      <c r="AD117" s="668"/>
      <c r="AE117" s="668"/>
      <c r="AF117" s="668"/>
      <c r="AG117" s="668"/>
    </row>
    <row r="118" spans="1:33" s="667" customFormat="1" ht="15.75">
      <c r="A118" s="724" t="s">
        <v>1480</v>
      </c>
      <c r="B118" s="665" t="s">
        <v>1481</v>
      </c>
      <c r="C118" s="665"/>
      <c r="K118" s="668"/>
      <c r="L118" s="668"/>
      <c r="M118" s="668"/>
      <c r="N118" s="668"/>
      <c r="O118" s="668"/>
      <c r="P118" s="668"/>
      <c r="Q118" s="668"/>
      <c r="R118" s="668"/>
      <c r="S118" s="668"/>
      <c r="T118" s="668"/>
      <c r="U118" s="668"/>
      <c r="V118" s="668"/>
      <c r="W118" s="668"/>
      <c r="X118" s="668"/>
      <c r="Y118" s="668"/>
      <c r="Z118" s="668"/>
      <c r="AA118" s="668"/>
      <c r="AB118" s="668"/>
      <c r="AC118" s="668"/>
      <c r="AD118" s="668"/>
      <c r="AE118" s="668"/>
      <c r="AF118" s="668"/>
      <c r="AG118" s="668"/>
    </row>
    <row r="119" spans="1:33" s="667" customFormat="1" ht="15.75">
      <c r="B119" s="1846" t="s">
        <v>1482</v>
      </c>
      <c r="C119" s="1846"/>
      <c r="D119" s="1846"/>
      <c r="E119" s="1846"/>
      <c r="F119" s="1846"/>
      <c r="G119" s="1846"/>
      <c r="H119" s="1846"/>
      <c r="I119" s="1846"/>
      <c r="J119" s="688" t="s">
        <v>741</v>
      </c>
      <c r="K119" s="668"/>
      <c r="L119" s="668"/>
      <c r="M119" s="668"/>
      <c r="N119" s="668"/>
      <c r="O119" s="668"/>
      <c r="P119" s="668"/>
      <c r="Q119" s="668"/>
      <c r="R119" s="668"/>
      <c r="S119" s="668"/>
      <c r="T119" s="668"/>
      <c r="U119" s="668"/>
      <c r="V119" s="668"/>
      <c r="W119" s="668"/>
      <c r="X119" s="668"/>
      <c r="Y119" s="668"/>
      <c r="Z119" s="668"/>
      <c r="AA119" s="668"/>
      <c r="AB119" s="668"/>
      <c r="AC119" s="668"/>
      <c r="AD119" s="668"/>
      <c r="AE119" s="668"/>
      <c r="AF119" s="668"/>
      <c r="AG119" s="668"/>
    </row>
    <row r="120" spans="1:33" s="706" customFormat="1" ht="30.75" customHeight="1">
      <c r="B120" s="1943" t="s">
        <v>0</v>
      </c>
      <c r="C120" s="1943"/>
      <c r="D120" s="1943"/>
      <c r="E120" s="1943"/>
      <c r="F120" s="1943"/>
      <c r="G120" s="1943" t="s">
        <v>1422</v>
      </c>
      <c r="H120" s="1943"/>
      <c r="I120" s="1943" t="s">
        <v>1423</v>
      </c>
      <c r="J120" s="1943"/>
      <c r="K120" s="870"/>
      <c r="L120" s="870"/>
      <c r="M120" s="870"/>
      <c r="N120" s="870"/>
      <c r="O120" s="870"/>
      <c r="P120" s="870"/>
      <c r="Q120" s="870"/>
      <c r="R120" s="870"/>
      <c r="S120" s="870"/>
      <c r="T120" s="870"/>
      <c r="U120" s="870"/>
      <c r="V120" s="870"/>
      <c r="W120" s="870"/>
      <c r="X120" s="870"/>
      <c r="Y120" s="870"/>
      <c r="Z120" s="870"/>
      <c r="AA120" s="870"/>
      <c r="AB120" s="870"/>
      <c r="AC120" s="870"/>
      <c r="AD120" s="870"/>
      <c r="AE120" s="870"/>
      <c r="AF120" s="870"/>
      <c r="AG120" s="870"/>
    </row>
    <row r="121" spans="1:33" s="667" customFormat="1" ht="15.75" customHeight="1">
      <c r="B121" s="1941" t="s">
        <v>1483</v>
      </c>
      <c r="C121" s="1941"/>
      <c r="D121" s="1941"/>
      <c r="E121" s="1941"/>
      <c r="F121" s="1941"/>
      <c r="G121" s="1942"/>
      <c r="H121" s="1942"/>
      <c r="I121" s="1942"/>
      <c r="J121" s="1942"/>
      <c r="K121" s="668"/>
      <c r="L121" s="668"/>
      <c r="M121" s="668"/>
      <c r="N121" s="668"/>
      <c r="O121" s="668"/>
      <c r="P121" s="668"/>
      <c r="Q121" s="668"/>
      <c r="R121" s="668"/>
      <c r="S121" s="668"/>
      <c r="T121" s="668"/>
      <c r="U121" s="668"/>
      <c r="V121" s="668"/>
      <c r="W121" s="668"/>
      <c r="X121" s="668"/>
      <c r="Y121" s="668"/>
      <c r="Z121" s="668"/>
      <c r="AA121" s="668"/>
      <c r="AB121" s="668"/>
      <c r="AC121" s="668"/>
      <c r="AD121" s="668"/>
      <c r="AE121" s="668"/>
      <c r="AF121" s="668"/>
      <c r="AG121" s="668"/>
    </row>
    <row r="122" spans="1:33" s="667" customFormat="1" ht="15.75" customHeight="1">
      <c r="B122" s="1941" t="s">
        <v>1484</v>
      </c>
      <c r="C122" s="1941"/>
      <c r="D122" s="1941"/>
      <c r="E122" s="1941"/>
      <c r="F122" s="1941"/>
      <c r="G122" s="1942"/>
      <c r="H122" s="1942"/>
      <c r="I122" s="1942"/>
      <c r="J122" s="1942"/>
      <c r="K122" s="668"/>
      <c r="L122" s="668"/>
      <c r="M122" s="668"/>
      <c r="N122" s="668"/>
      <c r="O122" s="668"/>
      <c r="P122" s="668"/>
      <c r="Q122" s="668"/>
      <c r="R122" s="668"/>
      <c r="S122" s="668"/>
      <c r="T122" s="668"/>
      <c r="U122" s="668"/>
      <c r="V122" s="668"/>
      <c r="W122" s="668"/>
      <c r="X122" s="668"/>
      <c r="Y122" s="668"/>
      <c r="Z122" s="668"/>
      <c r="AA122" s="668"/>
      <c r="AB122" s="668"/>
      <c r="AC122" s="668"/>
      <c r="AD122" s="668"/>
      <c r="AE122" s="668"/>
      <c r="AF122" s="668"/>
      <c r="AG122" s="668"/>
    </row>
    <row r="123" spans="1:33" s="667" customFormat="1" ht="15.75" customHeight="1">
      <c r="B123" s="1941" t="s">
        <v>1485</v>
      </c>
      <c r="C123" s="1941"/>
      <c r="D123" s="1941"/>
      <c r="E123" s="1941"/>
      <c r="F123" s="1941"/>
      <c r="G123" s="1942"/>
      <c r="H123" s="1942"/>
      <c r="I123" s="1942"/>
      <c r="J123" s="1942"/>
      <c r="K123" s="668"/>
      <c r="L123" s="668"/>
      <c r="M123" s="668"/>
      <c r="N123" s="668"/>
      <c r="O123" s="668"/>
      <c r="P123" s="668"/>
      <c r="Q123" s="668"/>
      <c r="R123" s="668"/>
      <c r="S123" s="668"/>
      <c r="T123" s="668"/>
      <c r="U123" s="668"/>
      <c r="V123" s="668"/>
      <c r="W123" s="668"/>
      <c r="X123" s="668"/>
      <c r="Y123" s="668"/>
      <c r="Z123" s="668"/>
      <c r="AA123" s="668"/>
      <c r="AB123" s="668"/>
      <c r="AC123" s="668"/>
      <c r="AD123" s="668"/>
      <c r="AE123" s="668"/>
      <c r="AF123" s="668"/>
      <c r="AG123" s="668"/>
    </row>
    <row r="124" spans="1:33" s="667" customFormat="1" ht="15.75">
      <c r="B124" s="871"/>
      <c r="C124" s="871"/>
      <c r="K124" s="668"/>
      <c r="L124" s="668"/>
      <c r="M124" s="668"/>
      <c r="N124" s="668"/>
      <c r="O124" s="668"/>
      <c r="P124" s="668"/>
      <c r="Q124" s="668"/>
      <c r="R124" s="668"/>
      <c r="S124" s="668"/>
      <c r="T124" s="668"/>
      <c r="U124" s="668"/>
      <c r="V124" s="668"/>
      <c r="W124" s="668"/>
      <c r="X124" s="668"/>
      <c r="Y124" s="668"/>
      <c r="Z124" s="668"/>
      <c r="AA124" s="668"/>
      <c r="AB124" s="668"/>
      <c r="AC124" s="668"/>
      <c r="AD124" s="668"/>
      <c r="AE124" s="668"/>
      <c r="AF124" s="668"/>
      <c r="AG124" s="668"/>
    </row>
    <row r="125" spans="1:33" s="667" customFormat="1" ht="15.75" customHeight="1">
      <c r="B125" s="1944" t="s">
        <v>1486</v>
      </c>
      <c r="C125" s="1944"/>
      <c r="D125" s="1944"/>
      <c r="E125" s="1944"/>
      <c r="F125" s="1944"/>
      <c r="G125" s="1944"/>
      <c r="H125" s="1944"/>
      <c r="I125" s="1944"/>
      <c r="J125" s="1944"/>
      <c r="K125" s="668"/>
      <c r="L125" s="668"/>
      <c r="M125" s="668"/>
      <c r="N125" s="668"/>
      <c r="O125" s="668"/>
      <c r="P125" s="668"/>
      <c r="Q125" s="668"/>
      <c r="R125" s="668"/>
      <c r="S125" s="668"/>
      <c r="T125" s="668"/>
      <c r="U125" s="668"/>
      <c r="V125" s="668"/>
      <c r="W125" s="668"/>
      <c r="X125" s="668"/>
      <c r="Y125" s="668"/>
      <c r="Z125" s="668"/>
      <c r="AA125" s="668"/>
      <c r="AB125" s="668"/>
      <c r="AC125" s="668"/>
      <c r="AD125" s="668"/>
      <c r="AE125" s="668"/>
      <c r="AF125" s="668"/>
      <c r="AG125" s="668"/>
    </row>
    <row r="126" spans="1:33" s="667" customFormat="1" ht="34.5" customHeight="1">
      <c r="B126" s="1943" t="s">
        <v>0</v>
      </c>
      <c r="C126" s="1943"/>
      <c r="D126" s="1943"/>
      <c r="E126" s="1943"/>
      <c r="F126" s="1943"/>
      <c r="G126" s="1943" t="s">
        <v>1422</v>
      </c>
      <c r="H126" s="1943"/>
      <c r="I126" s="1943" t="s">
        <v>1423</v>
      </c>
      <c r="J126" s="1943"/>
      <c r="L126" s="668"/>
      <c r="M126" s="668"/>
      <c r="N126" s="668"/>
      <c r="O126" s="668"/>
      <c r="P126" s="668"/>
      <c r="Q126" s="668"/>
      <c r="R126" s="668"/>
      <c r="S126" s="668"/>
      <c r="T126" s="668"/>
      <c r="U126" s="668"/>
      <c r="V126" s="668"/>
      <c r="W126" s="668"/>
      <c r="X126" s="668"/>
      <c r="Y126" s="668"/>
      <c r="Z126" s="668"/>
      <c r="AA126" s="668"/>
      <c r="AB126" s="668"/>
      <c r="AC126" s="668"/>
      <c r="AD126" s="668"/>
      <c r="AE126" s="668"/>
      <c r="AF126" s="668"/>
      <c r="AG126" s="668"/>
    </row>
    <row r="127" spans="1:33" s="667" customFormat="1" ht="15.75" customHeight="1">
      <c r="B127" s="1941" t="s">
        <v>1483</v>
      </c>
      <c r="C127" s="1941"/>
      <c r="D127" s="1941"/>
      <c r="E127" s="1941"/>
      <c r="F127" s="1941"/>
      <c r="G127" s="1942"/>
      <c r="H127" s="1942"/>
      <c r="I127" s="1942"/>
      <c r="J127" s="1942"/>
      <c r="L127" s="668"/>
      <c r="M127" s="668"/>
      <c r="N127" s="668"/>
      <c r="O127" s="668"/>
      <c r="P127" s="668"/>
      <c r="Q127" s="668"/>
      <c r="R127" s="668"/>
      <c r="S127" s="668"/>
      <c r="T127" s="668"/>
      <c r="U127" s="668"/>
      <c r="V127" s="668"/>
      <c r="W127" s="668"/>
      <c r="X127" s="668"/>
      <c r="Y127" s="668"/>
      <c r="Z127" s="668"/>
      <c r="AA127" s="668"/>
      <c r="AB127" s="668"/>
      <c r="AC127" s="668"/>
      <c r="AD127" s="668"/>
      <c r="AE127" s="668"/>
      <c r="AF127" s="668"/>
      <c r="AG127" s="668"/>
    </row>
    <row r="128" spans="1:33" s="667" customFormat="1" ht="15.75" customHeight="1">
      <c r="B128" s="1941" t="s">
        <v>1484</v>
      </c>
      <c r="C128" s="1941"/>
      <c r="D128" s="1941"/>
      <c r="E128" s="1941"/>
      <c r="F128" s="1941"/>
      <c r="G128" s="1942"/>
      <c r="H128" s="1942"/>
      <c r="I128" s="1942"/>
      <c r="J128" s="1942"/>
      <c r="L128" s="668"/>
      <c r="M128" s="668"/>
      <c r="N128" s="668"/>
      <c r="O128" s="668"/>
      <c r="P128" s="668"/>
      <c r="Q128" s="668"/>
      <c r="R128" s="668"/>
      <c r="S128" s="668"/>
      <c r="T128" s="668"/>
      <c r="U128" s="668"/>
      <c r="V128" s="668"/>
      <c r="W128" s="668"/>
      <c r="X128" s="668"/>
      <c r="Y128" s="668"/>
      <c r="Z128" s="668"/>
      <c r="AA128" s="668"/>
      <c r="AB128" s="668"/>
      <c r="AC128" s="668"/>
      <c r="AD128" s="668"/>
      <c r="AE128" s="668"/>
      <c r="AF128" s="668"/>
      <c r="AG128" s="668"/>
    </row>
    <row r="129" spans="1:36" s="667" customFormat="1" ht="15.75" customHeight="1">
      <c r="B129" s="1941" t="s">
        <v>1485</v>
      </c>
      <c r="C129" s="1941"/>
      <c r="D129" s="1941"/>
      <c r="E129" s="1941"/>
      <c r="F129" s="1941"/>
      <c r="G129" s="1942"/>
      <c r="H129" s="1942"/>
      <c r="I129" s="1942"/>
      <c r="J129" s="1942"/>
      <c r="L129" s="668"/>
      <c r="M129" s="668"/>
      <c r="N129" s="668"/>
      <c r="O129" s="668"/>
      <c r="P129" s="668"/>
      <c r="Q129" s="668"/>
      <c r="R129" s="668"/>
      <c r="S129" s="668"/>
      <c r="T129" s="668"/>
      <c r="U129" s="668"/>
      <c r="V129" s="668"/>
      <c r="W129" s="668"/>
      <c r="X129" s="668"/>
      <c r="Y129" s="668"/>
      <c r="Z129" s="668"/>
      <c r="AA129" s="668"/>
      <c r="AB129" s="668"/>
      <c r="AC129" s="668"/>
      <c r="AD129" s="668"/>
      <c r="AE129" s="668"/>
      <c r="AF129" s="668"/>
      <c r="AG129" s="668"/>
    </row>
    <row r="130" spans="1:36" s="667" customFormat="1" ht="15.75">
      <c r="J130" s="668"/>
      <c r="L130" s="668"/>
      <c r="M130" s="668"/>
      <c r="N130" s="668"/>
      <c r="O130" s="668"/>
      <c r="P130" s="668"/>
      <c r="Q130" s="668"/>
      <c r="R130" s="668"/>
      <c r="S130" s="668"/>
      <c r="T130" s="668"/>
      <c r="U130" s="668"/>
      <c r="V130" s="668"/>
      <c r="W130" s="668"/>
      <c r="X130" s="668"/>
      <c r="Y130" s="668"/>
      <c r="Z130" s="668"/>
      <c r="AA130" s="668"/>
      <c r="AB130" s="668"/>
      <c r="AC130" s="668"/>
      <c r="AD130" s="668"/>
      <c r="AE130" s="668"/>
      <c r="AF130" s="668"/>
      <c r="AG130" s="668"/>
    </row>
    <row r="131" spans="1:36" s="667" customFormat="1" ht="15.75">
      <c r="B131" s="665" t="s">
        <v>1487</v>
      </c>
      <c r="J131" s="668"/>
      <c r="L131" s="668"/>
      <c r="M131" s="668"/>
      <c r="N131" s="668"/>
      <c r="O131" s="668"/>
      <c r="P131" s="668"/>
      <c r="Q131" s="668"/>
      <c r="R131" s="668"/>
      <c r="S131" s="668"/>
      <c r="T131" s="668"/>
      <c r="U131" s="668"/>
      <c r="V131" s="668"/>
      <c r="W131" s="668"/>
      <c r="X131" s="668"/>
      <c r="Y131" s="668"/>
      <c r="Z131" s="668"/>
      <c r="AA131" s="668"/>
      <c r="AB131" s="668"/>
      <c r="AC131" s="668"/>
      <c r="AD131" s="668"/>
      <c r="AE131" s="668"/>
      <c r="AF131" s="668"/>
      <c r="AG131" s="668"/>
    </row>
    <row r="132" spans="1:36" s="667" customFormat="1" ht="31.5" customHeight="1">
      <c r="B132" s="1756"/>
      <c r="C132" s="1757"/>
      <c r="D132" s="1757"/>
      <c r="E132" s="1757"/>
      <c r="F132" s="1757"/>
      <c r="G132" s="1757"/>
      <c r="H132" s="1757"/>
      <c r="I132" s="1757"/>
      <c r="J132" s="1796"/>
      <c r="L132" s="668"/>
      <c r="M132" s="668"/>
      <c r="N132" s="668"/>
      <c r="O132" s="668"/>
      <c r="P132" s="668"/>
      <c r="Q132" s="668"/>
      <c r="R132" s="668"/>
      <c r="S132" s="668"/>
      <c r="T132" s="668"/>
      <c r="U132" s="668"/>
      <c r="V132" s="668"/>
      <c r="W132" s="668"/>
      <c r="X132" s="668"/>
      <c r="Y132" s="668"/>
      <c r="Z132" s="668"/>
      <c r="AA132" s="668"/>
      <c r="AB132" s="668"/>
      <c r="AC132" s="668"/>
      <c r="AD132" s="668"/>
      <c r="AE132" s="668"/>
      <c r="AF132" s="668"/>
      <c r="AG132" s="668"/>
    </row>
    <row r="133" spans="1:36" s="667" customFormat="1" ht="15.75">
      <c r="J133" s="668"/>
      <c r="L133" s="668"/>
      <c r="M133" s="668"/>
      <c r="N133" s="668"/>
      <c r="O133" s="668"/>
      <c r="P133" s="668"/>
      <c r="Q133" s="668"/>
      <c r="R133" s="668"/>
      <c r="S133" s="668"/>
      <c r="T133" s="668"/>
      <c r="U133" s="668"/>
      <c r="V133" s="668"/>
      <c r="W133" s="668"/>
      <c r="X133" s="668"/>
      <c r="Y133" s="668"/>
      <c r="Z133" s="668"/>
      <c r="AA133" s="668"/>
      <c r="AB133" s="668"/>
      <c r="AC133" s="668"/>
      <c r="AD133" s="668"/>
      <c r="AE133" s="668"/>
      <c r="AF133" s="668"/>
      <c r="AG133" s="668"/>
    </row>
    <row r="134" spans="1:36" s="667" customFormat="1" ht="15.75">
      <c r="A134" s="724" t="s">
        <v>1488</v>
      </c>
      <c r="B134" s="665" t="s">
        <v>1489</v>
      </c>
      <c r="C134" s="665"/>
      <c r="J134" s="668"/>
      <c r="L134" s="668"/>
      <c r="M134" s="668"/>
      <c r="N134" s="668"/>
      <c r="O134" s="668"/>
      <c r="P134" s="668"/>
      <c r="Q134" s="668"/>
      <c r="R134" s="668"/>
      <c r="S134" s="668"/>
      <c r="T134" s="668"/>
      <c r="U134" s="668"/>
      <c r="V134" s="668"/>
      <c r="W134" s="668"/>
      <c r="X134" s="668"/>
      <c r="Y134" s="668"/>
      <c r="Z134" s="668"/>
      <c r="AA134" s="668"/>
      <c r="AB134" s="668"/>
      <c r="AC134" s="668"/>
      <c r="AD134" s="668"/>
      <c r="AE134" s="668"/>
      <c r="AF134" s="668"/>
      <c r="AG134" s="668"/>
    </row>
    <row r="135" spans="1:36" s="667" customFormat="1" ht="15.75">
      <c r="B135" s="665" t="s">
        <v>1490</v>
      </c>
      <c r="J135" s="688" t="s">
        <v>741</v>
      </c>
      <c r="L135" s="668"/>
      <c r="M135" s="668"/>
      <c r="N135" s="668"/>
      <c r="O135" s="668"/>
      <c r="P135" s="668"/>
      <c r="Q135" s="668"/>
      <c r="R135" s="668"/>
      <c r="S135" s="668"/>
      <c r="T135" s="668"/>
      <c r="U135" s="668"/>
      <c r="V135" s="668"/>
      <c r="W135" s="668"/>
      <c r="X135" s="668"/>
      <c r="Y135" s="668"/>
      <c r="Z135" s="668"/>
      <c r="AA135" s="668"/>
      <c r="AB135" s="668"/>
      <c r="AC135" s="668"/>
      <c r="AD135" s="668"/>
      <c r="AE135" s="668"/>
      <c r="AF135" s="668"/>
      <c r="AG135" s="668"/>
    </row>
    <row r="136" spans="1:36" s="706" customFormat="1" ht="47.25" customHeight="1">
      <c r="B136" s="1943" t="s">
        <v>0</v>
      </c>
      <c r="C136" s="1943"/>
      <c r="D136" s="1943"/>
      <c r="E136" s="1943"/>
      <c r="F136" s="1943"/>
      <c r="G136" s="1943" t="s">
        <v>1422</v>
      </c>
      <c r="H136" s="1943"/>
      <c r="I136" s="1943" t="s">
        <v>1423</v>
      </c>
      <c r="J136" s="1943"/>
      <c r="L136" s="870"/>
      <c r="N136" s="870"/>
      <c r="O136" s="870"/>
      <c r="P136" s="870"/>
      <c r="Q136" s="870"/>
      <c r="R136" s="870"/>
      <c r="S136" s="870"/>
      <c r="T136" s="870"/>
      <c r="U136" s="870"/>
      <c r="V136" s="870"/>
      <c r="W136" s="870"/>
      <c r="X136" s="870"/>
      <c r="Y136" s="870"/>
      <c r="Z136" s="870"/>
      <c r="AA136" s="870"/>
      <c r="AB136" s="870"/>
      <c r="AC136" s="870"/>
      <c r="AD136" s="870"/>
      <c r="AE136" s="870"/>
      <c r="AF136" s="870"/>
      <c r="AG136" s="870"/>
      <c r="AH136" s="870"/>
      <c r="AI136" s="870"/>
    </row>
    <row r="137" spans="1:36" s="667" customFormat="1" ht="15.75" customHeight="1">
      <c r="B137" s="1941" t="s">
        <v>1491</v>
      </c>
      <c r="C137" s="1941"/>
      <c r="D137" s="1941"/>
      <c r="E137" s="1941"/>
      <c r="F137" s="1941"/>
      <c r="G137" s="1942"/>
      <c r="H137" s="1942"/>
      <c r="I137" s="1942"/>
      <c r="J137" s="1942"/>
      <c r="L137" s="668"/>
      <c r="N137" s="668"/>
      <c r="O137" s="668"/>
      <c r="P137" s="668"/>
      <c r="Q137" s="668"/>
      <c r="R137" s="668"/>
      <c r="S137" s="668"/>
      <c r="T137" s="668"/>
      <c r="U137" s="668"/>
      <c r="V137" s="668"/>
      <c r="W137" s="668"/>
      <c r="X137" s="668"/>
      <c r="Y137" s="668"/>
      <c r="Z137" s="668"/>
      <c r="AA137" s="668"/>
      <c r="AB137" s="668"/>
      <c r="AC137" s="668"/>
      <c r="AD137" s="668"/>
      <c r="AE137" s="668"/>
      <c r="AF137" s="668"/>
      <c r="AG137" s="668"/>
      <c r="AH137" s="668"/>
      <c r="AI137" s="668"/>
    </row>
    <row r="138" spans="1:36" s="667" customFormat="1" ht="15.75" customHeight="1">
      <c r="B138" s="1941" t="s">
        <v>1492</v>
      </c>
      <c r="C138" s="1941"/>
      <c r="D138" s="1941"/>
      <c r="E138" s="1941"/>
      <c r="F138" s="1941"/>
      <c r="G138" s="1942"/>
      <c r="H138" s="1942"/>
      <c r="I138" s="1942"/>
      <c r="J138" s="1942"/>
      <c r="L138" s="668"/>
      <c r="N138" s="668"/>
      <c r="O138" s="668"/>
      <c r="P138" s="668"/>
      <c r="Q138" s="668"/>
      <c r="R138" s="668"/>
      <c r="S138" s="668"/>
      <c r="T138" s="668"/>
      <c r="U138" s="668"/>
      <c r="V138" s="668"/>
      <c r="W138" s="668"/>
      <c r="X138" s="668"/>
      <c r="Y138" s="668"/>
      <c r="Z138" s="668"/>
      <c r="AA138" s="668"/>
      <c r="AB138" s="668"/>
      <c r="AC138" s="668"/>
      <c r="AD138" s="668"/>
      <c r="AE138" s="668"/>
      <c r="AF138" s="668"/>
      <c r="AG138" s="668"/>
      <c r="AH138" s="668"/>
      <c r="AI138" s="668"/>
    </row>
    <row r="139" spans="1:36" s="667" customFormat="1" ht="15.75" customHeight="1">
      <c r="B139" s="1941" t="s">
        <v>1493</v>
      </c>
      <c r="C139" s="1941"/>
      <c r="D139" s="1941"/>
      <c r="E139" s="1941"/>
      <c r="F139" s="1941"/>
      <c r="G139" s="1942"/>
      <c r="H139" s="1942"/>
      <c r="I139" s="1942"/>
      <c r="J139" s="1942"/>
      <c r="L139" s="668"/>
      <c r="N139" s="668"/>
      <c r="O139" s="668"/>
      <c r="P139" s="668"/>
      <c r="Q139" s="668"/>
      <c r="R139" s="668"/>
      <c r="S139" s="668"/>
      <c r="T139" s="668"/>
      <c r="U139" s="668"/>
      <c r="V139" s="668"/>
      <c r="W139" s="668"/>
      <c r="X139" s="668"/>
      <c r="Y139" s="668"/>
      <c r="Z139" s="668"/>
      <c r="AA139" s="668"/>
      <c r="AB139" s="668"/>
      <c r="AC139" s="668"/>
      <c r="AD139" s="668"/>
      <c r="AE139" s="668"/>
      <c r="AF139" s="668"/>
      <c r="AG139" s="668"/>
      <c r="AH139" s="668"/>
      <c r="AI139" s="668"/>
    </row>
    <row r="140" spans="1:36" s="667" customFormat="1" ht="15.75">
      <c r="B140" s="871"/>
      <c r="C140" s="871"/>
      <c r="J140" s="668"/>
      <c r="L140" s="668"/>
      <c r="M140" s="668"/>
      <c r="N140" s="668"/>
      <c r="O140" s="668"/>
      <c r="P140" s="668"/>
      <c r="Q140" s="668"/>
      <c r="R140" s="668"/>
      <c r="S140" s="668"/>
      <c r="T140" s="668"/>
      <c r="U140" s="668"/>
      <c r="V140" s="668"/>
      <c r="W140" s="668"/>
      <c r="X140" s="668"/>
      <c r="Y140" s="668"/>
      <c r="Z140" s="668"/>
      <c r="AA140" s="668"/>
      <c r="AB140" s="668"/>
      <c r="AC140" s="668"/>
      <c r="AD140" s="668"/>
      <c r="AE140" s="668"/>
      <c r="AF140" s="668"/>
      <c r="AG140" s="668"/>
    </row>
    <row r="141" spans="1:36" s="667" customFormat="1" ht="15.75" customHeight="1">
      <c r="B141" s="872" t="s">
        <v>1494</v>
      </c>
      <c r="C141" s="856"/>
      <c r="D141" s="856"/>
      <c r="E141" s="856"/>
      <c r="F141" s="856"/>
      <c r="G141" s="856"/>
      <c r="H141" s="856"/>
      <c r="I141" s="856"/>
      <c r="J141" s="688" t="s">
        <v>741</v>
      </c>
      <c r="L141" s="668"/>
      <c r="M141" s="668"/>
      <c r="N141" s="668"/>
      <c r="O141" s="668"/>
      <c r="P141" s="668"/>
      <c r="Q141" s="668"/>
      <c r="R141" s="668"/>
      <c r="S141" s="668"/>
      <c r="T141" s="668"/>
      <c r="U141" s="668"/>
      <c r="V141" s="668"/>
      <c r="W141" s="668"/>
      <c r="X141" s="668"/>
      <c r="Y141" s="668"/>
      <c r="Z141" s="668"/>
      <c r="AA141" s="668"/>
      <c r="AB141" s="668"/>
      <c r="AC141" s="668"/>
      <c r="AD141" s="668"/>
      <c r="AE141" s="668"/>
      <c r="AF141" s="668"/>
      <c r="AG141" s="668"/>
    </row>
    <row r="142" spans="1:36" s="667" customFormat="1" ht="32.25" customHeight="1">
      <c r="B142" s="1943" t="s">
        <v>0</v>
      </c>
      <c r="C142" s="1943"/>
      <c r="D142" s="1943"/>
      <c r="E142" s="1943"/>
      <c r="F142" s="1943"/>
      <c r="G142" s="1943" t="s">
        <v>1422</v>
      </c>
      <c r="H142" s="1943"/>
      <c r="I142" s="1943" t="s">
        <v>1423</v>
      </c>
      <c r="J142" s="1943"/>
      <c r="M142" s="668"/>
      <c r="O142" s="668"/>
      <c r="P142" s="668"/>
      <c r="Q142" s="668"/>
      <c r="R142" s="668"/>
      <c r="S142" s="668"/>
      <c r="T142" s="668"/>
      <c r="U142" s="668"/>
      <c r="V142" s="668"/>
      <c r="W142" s="668"/>
      <c r="X142" s="668"/>
      <c r="Y142" s="668"/>
      <c r="Z142" s="668"/>
      <c r="AA142" s="668"/>
      <c r="AB142" s="668"/>
      <c r="AC142" s="668"/>
      <c r="AD142" s="668"/>
      <c r="AE142" s="668"/>
      <c r="AF142" s="668"/>
      <c r="AG142" s="668"/>
      <c r="AH142" s="668"/>
      <c r="AI142" s="668"/>
      <c r="AJ142" s="668"/>
    </row>
    <row r="143" spans="1:36" s="667" customFormat="1" ht="15.75" customHeight="1">
      <c r="B143" s="1941" t="s">
        <v>1495</v>
      </c>
      <c r="C143" s="1941"/>
      <c r="D143" s="1941"/>
      <c r="E143" s="1941"/>
      <c r="F143" s="1941"/>
      <c r="G143" s="1942"/>
      <c r="H143" s="1942"/>
      <c r="I143" s="1942"/>
      <c r="J143" s="1942"/>
      <c r="M143" s="668"/>
      <c r="O143" s="668"/>
      <c r="P143" s="668"/>
      <c r="Q143" s="668"/>
      <c r="R143" s="668"/>
      <c r="S143" s="668"/>
      <c r="T143" s="668"/>
      <c r="U143" s="668"/>
      <c r="V143" s="668"/>
      <c r="W143" s="668"/>
      <c r="X143" s="668"/>
      <c r="Y143" s="668"/>
      <c r="Z143" s="668"/>
      <c r="AA143" s="668"/>
      <c r="AB143" s="668"/>
      <c r="AC143" s="668"/>
      <c r="AD143" s="668"/>
      <c r="AE143" s="668"/>
      <c r="AF143" s="668"/>
      <c r="AG143" s="668"/>
      <c r="AH143" s="668"/>
      <c r="AI143" s="668"/>
      <c r="AJ143" s="668"/>
    </row>
    <row r="144" spans="1:36" s="667" customFormat="1" ht="15.75" customHeight="1">
      <c r="B144" s="1941" t="s">
        <v>1496</v>
      </c>
      <c r="C144" s="1941"/>
      <c r="D144" s="1941"/>
      <c r="E144" s="1941"/>
      <c r="F144" s="1941"/>
      <c r="G144" s="1942"/>
      <c r="H144" s="1942"/>
      <c r="I144" s="1942"/>
      <c r="J144" s="1942"/>
      <c r="M144" s="668"/>
      <c r="O144" s="668"/>
      <c r="P144" s="668"/>
      <c r="Q144" s="668"/>
      <c r="R144" s="668"/>
      <c r="S144" s="668"/>
      <c r="T144" s="668"/>
      <c r="U144" s="668"/>
      <c r="V144" s="668"/>
      <c r="W144" s="668"/>
      <c r="X144" s="668"/>
      <c r="Y144" s="668"/>
      <c r="Z144" s="668"/>
      <c r="AA144" s="668"/>
      <c r="AB144" s="668"/>
      <c r="AC144" s="668"/>
      <c r="AD144" s="668"/>
      <c r="AE144" s="668"/>
      <c r="AF144" s="668"/>
      <c r="AG144" s="668"/>
      <c r="AH144" s="668"/>
      <c r="AI144" s="668"/>
      <c r="AJ144" s="668"/>
    </row>
    <row r="145" spans="1:36" s="667" customFormat="1" ht="15.75" customHeight="1">
      <c r="B145" s="1941" t="s">
        <v>1497</v>
      </c>
      <c r="C145" s="1941"/>
      <c r="D145" s="1941"/>
      <c r="E145" s="1941"/>
      <c r="F145" s="1941"/>
      <c r="G145" s="1942"/>
      <c r="H145" s="1942"/>
      <c r="I145" s="1942"/>
      <c r="J145" s="1942"/>
      <c r="M145" s="668"/>
      <c r="O145" s="668"/>
      <c r="P145" s="668"/>
      <c r="Q145" s="668"/>
      <c r="R145" s="668"/>
      <c r="S145" s="668"/>
      <c r="T145" s="668"/>
      <c r="U145" s="668"/>
      <c r="V145" s="668"/>
      <c r="W145" s="668"/>
      <c r="X145" s="668"/>
      <c r="Y145" s="668"/>
      <c r="Z145" s="668"/>
      <c r="AA145" s="668"/>
      <c r="AB145" s="668"/>
      <c r="AC145" s="668"/>
      <c r="AD145" s="668"/>
      <c r="AE145" s="668"/>
      <c r="AF145" s="668"/>
      <c r="AG145" s="668"/>
      <c r="AH145" s="668"/>
      <c r="AI145" s="668"/>
      <c r="AJ145" s="668"/>
    </row>
    <row r="146" spans="1:36" s="667" customFormat="1" ht="15.75">
      <c r="J146" s="668"/>
      <c r="L146" s="668"/>
      <c r="M146" s="668"/>
      <c r="N146" s="668"/>
      <c r="O146" s="668"/>
      <c r="P146" s="668"/>
      <c r="Q146" s="668"/>
      <c r="R146" s="668"/>
      <c r="S146" s="668"/>
      <c r="T146" s="668"/>
      <c r="U146" s="668"/>
      <c r="V146" s="668"/>
      <c r="W146" s="668"/>
      <c r="X146" s="668"/>
      <c r="Y146" s="668"/>
      <c r="Z146" s="668"/>
      <c r="AA146" s="668"/>
      <c r="AB146" s="668"/>
      <c r="AC146" s="668"/>
      <c r="AD146" s="668"/>
      <c r="AE146" s="668"/>
      <c r="AF146" s="668"/>
      <c r="AG146" s="668"/>
    </row>
    <row r="147" spans="1:36" s="667" customFormat="1" ht="15.75">
      <c r="A147" s="665">
        <f>+A116+0.1</f>
        <v>49.2</v>
      </c>
      <c r="B147" s="665" t="s">
        <v>1498</v>
      </c>
      <c r="C147" s="665"/>
      <c r="K147" s="668"/>
      <c r="L147" s="668"/>
      <c r="M147" s="668"/>
      <c r="N147" s="668"/>
      <c r="O147" s="668"/>
      <c r="P147" s="668"/>
      <c r="Q147" s="668"/>
      <c r="R147" s="668"/>
      <c r="S147" s="668"/>
      <c r="T147" s="668"/>
      <c r="U147" s="668"/>
      <c r="V147" s="668"/>
      <c r="W147" s="668"/>
      <c r="X147" s="668"/>
      <c r="Y147" s="668"/>
      <c r="Z147" s="668"/>
      <c r="AA147" s="668"/>
      <c r="AB147" s="668"/>
      <c r="AC147" s="668"/>
      <c r="AD147" s="668"/>
      <c r="AE147" s="668"/>
      <c r="AF147" s="668"/>
      <c r="AG147" s="668"/>
    </row>
    <row r="148" spans="1:36" s="667" customFormat="1" ht="15.75">
      <c r="A148" s="724" t="s">
        <v>1480</v>
      </c>
      <c r="B148" s="665" t="s">
        <v>1481</v>
      </c>
      <c r="C148" s="665"/>
      <c r="K148" s="668"/>
      <c r="L148" s="668"/>
      <c r="M148" s="668"/>
      <c r="N148" s="668"/>
      <c r="O148" s="668"/>
      <c r="P148" s="668"/>
      <c r="Q148" s="668"/>
      <c r="R148" s="668"/>
      <c r="S148" s="668"/>
      <c r="T148" s="668"/>
      <c r="U148" s="668"/>
      <c r="V148" s="668"/>
      <c r="W148" s="668"/>
      <c r="X148" s="668"/>
      <c r="Y148" s="668"/>
      <c r="Z148" s="668"/>
      <c r="AA148" s="668"/>
      <c r="AB148" s="668"/>
      <c r="AC148" s="668"/>
      <c r="AD148" s="668"/>
      <c r="AE148" s="668"/>
      <c r="AF148" s="668"/>
      <c r="AG148" s="668"/>
    </row>
    <row r="149" spans="1:36" s="667" customFormat="1" ht="15.75">
      <c r="A149" s="724"/>
      <c r="B149" s="665" t="s">
        <v>1499</v>
      </c>
      <c r="C149" s="665"/>
      <c r="K149" s="668"/>
      <c r="L149" s="668"/>
      <c r="M149" s="668"/>
      <c r="N149" s="668"/>
      <c r="O149" s="668"/>
      <c r="P149" s="668"/>
      <c r="Q149" s="668"/>
      <c r="R149" s="668"/>
      <c r="S149" s="668"/>
      <c r="T149" s="668"/>
      <c r="U149" s="668"/>
      <c r="V149" s="668"/>
      <c r="W149" s="668"/>
      <c r="X149" s="668"/>
      <c r="Y149" s="668"/>
      <c r="Z149" s="668"/>
      <c r="AA149" s="668"/>
      <c r="AB149" s="668"/>
      <c r="AC149" s="668"/>
      <c r="AD149" s="668"/>
      <c r="AE149" s="668"/>
      <c r="AF149" s="668"/>
      <c r="AG149" s="668"/>
    </row>
    <row r="150" spans="1:36" s="667" customFormat="1" ht="15.75">
      <c r="A150" s="724"/>
      <c r="B150" s="667" t="s">
        <v>1500</v>
      </c>
      <c r="C150" s="665"/>
      <c r="K150" s="668"/>
      <c r="L150" s="668"/>
      <c r="M150" s="668"/>
      <c r="N150" s="668"/>
      <c r="O150" s="668"/>
      <c r="P150" s="668"/>
      <c r="Q150" s="668"/>
      <c r="R150" s="668"/>
      <c r="S150" s="668"/>
      <c r="T150" s="668"/>
      <c r="U150" s="668"/>
      <c r="V150" s="668"/>
      <c r="W150" s="668"/>
      <c r="X150" s="668"/>
      <c r="Y150" s="668"/>
      <c r="Z150" s="668"/>
      <c r="AA150" s="668"/>
      <c r="AB150" s="668"/>
      <c r="AC150" s="668"/>
      <c r="AD150" s="668"/>
      <c r="AE150" s="668"/>
      <c r="AF150" s="668"/>
      <c r="AG150" s="668"/>
    </row>
    <row r="151" spans="1:36" s="667" customFormat="1" ht="15.75">
      <c r="A151" s="724"/>
      <c r="B151" s="665"/>
      <c r="C151" s="665"/>
      <c r="K151" s="668"/>
      <c r="L151" s="668"/>
      <c r="M151" s="668"/>
      <c r="N151" s="668"/>
      <c r="O151" s="668"/>
      <c r="P151" s="668"/>
      <c r="Q151" s="668"/>
      <c r="R151" s="668"/>
      <c r="S151" s="668"/>
      <c r="T151" s="668"/>
      <c r="U151" s="668"/>
      <c r="V151" s="668"/>
      <c r="W151" s="668"/>
      <c r="X151" s="668"/>
      <c r="Y151" s="668"/>
      <c r="Z151" s="668"/>
      <c r="AA151" s="668"/>
      <c r="AB151" s="668"/>
      <c r="AC151" s="668"/>
      <c r="AD151" s="668"/>
      <c r="AE151" s="668"/>
      <c r="AF151" s="668"/>
      <c r="AG151" s="668"/>
    </row>
    <row r="152" spans="1:36" s="667" customFormat="1" ht="15.75">
      <c r="A152" s="724" t="s">
        <v>1488</v>
      </c>
      <c r="B152" s="665" t="s">
        <v>1489</v>
      </c>
      <c r="C152" s="665"/>
      <c r="J152" s="668"/>
      <c r="L152" s="668"/>
      <c r="M152" s="668"/>
      <c r="N152" s="668"/>
      <c r="O152" s="668"/>
      <c r="P152" s="668"/>
      <c r="Q152" s="668"/>
      <c r="R152" s="668"/>
      <c r="S152" s="668"/>
      <c r="T152" s="668"/>
      <c r="U152" s="668"/>
      <c r="V152" s="668"/>
      <c r="W152" s="668"/>
      <c r="X152" s="668"/>
      <c r="Y152" s="668"/>
      <c r="Z152" s="668"/>
      <c r="AA152" s="668"/>
      <c r="AB152" s="668"/>
      <c r="AC152" s="668"/>
      <c r="AD152" s="668"/>
      <c r="AE152" s="668"/>
      <c r="AF152" s="668"/>
      <c r="AG152" s="668"/>
    </row>
    <row r="153" spans="1:36" s="667" customFormat="1" ht="15.75">
      <c r="A153" s="724"/>
      <c r="B153" s="665" t="s">
        <v>1499</v>
      </c>
      <c r="C153" s="665"/>
      <c r="K153" s="668"/>
      <c r="L153" s="668"/>
      <c r="M153" s="668"/>
      <c r="N153" s="668"/>
      <c r="O153" s="668"/>
      <c r="P153" s="668"/>
      <c r="Q153" s="668"/>
      <c r="R153" s="668"/>
      <c r="S153" s="668"/>
      <c r="T153" s="668"/>
      <c r="U153" s="668"/>
      <c r="V153" s="668"/>
      <c r="W153" s="668"/>
      <c r="X153" s="668"/>
      <c r="Y153" s="668"/>
      <c r="Z153" s="668"/>
      <c r="AA153" s="668"/>
      <c r="AB153" s="668"/>
      <c r="AC153" s="668"/>
      <c r="AD153" s="668"/>
      <c r="AE153" s="668"/>
      <c r="AF153" s="668"/>
      <c r="AG153" s="668"/>
    </row>
    <row r="154" spans="1:36" s="667" customFormat="1" ht="15.75">
      <c r="A154" s="724"/>
      <c r="B154" s="667" t="s">
        <v>1500</v>
      </c>
      <c r="C154" s="665"/>
      <c r="K154" s="668"/>
      <c r="L154" s="668"/>
      <c r="M154" s="668"/>
      <c r="N154" s="668"/>
      <c r="O154" s="668"/>
      <c r="P154" s="668"/>
      <c r="Q154" s="668"/>
      <c r="R154" s="668"/>
      <c r="S154" s="668"/>
      <c r="T154" s="668"/>
      <c r="U154" s="668"/>
      <c r="V154" s="668"/>
      <c r="W154" s="668"/>
      <c r="X154" s="668"/>
      <c r="Y154" s="668"/>
      <c r="Z154" s="668"/>
      <c r="AA154" s="668"/>
      <c r="AB154" s="668"/>
      <c r="AC154" s="668"/>
      <c r="AD154" s="668"/>
      <c r="AE154" s="668"/>
      <c r="AF154" s="668"/>
      <c r="AG154" s="668"/>
    </row>
    <row r="155" spans="1:36" s="667" customFormat="1" ht="15.75">
      <c r="B155" s="873"/>
      <c r="C155" s="873"/>
      <c r="D155" s="874"/>
      <c r="E155" s="874"/>
      <c r="F155" s="679"/>
      <c r="G155" s="668"/>
      <c r="J155" s="668"/>
      <c r="L155" s="668"/>
      <c r="M155" s="668"/>
      <c r="N155" s="668"/>
      <c r="O155" s="668"/>
      <c r="P155" s="668"/>
      <c r="Q155" s="668"/>
      <c r="R155" s="668"/>
      <c r="S155" s="668"/>
      <c r="T155" s="668"/>
      <c r="U155" s="668"/>
      <c r="V155" s="668"/>
      <c r="W155" s="668"/>
      <c r="X155" s="668"/>
      <c r="Y155" s="668"/>
      <c r="Z155" s="668"/>
      <c r="AA155" s="668"/>
      <c r="AB155" s="668"/>
      <c r="AC155" s="668"/>
      <c r="AD155" s="668"/>
      <c r="AE155" s="668"/>
      <c r="AF155" s="668"/>
      <c r="AG155" s="668"/>
    </row>
    <row r="156" spans="1:36" s="667" customFormat="1" ht="15.75" customHeight="1">
      <c r="B156" s="875" t="s">
        <v>1501</v>
      </c>
      <c r="C156" s="876"/>
      <c r="D156" s="876"/>
      <c r="E156" s="876"/>
      <c r="F156" s="876"/>
      <c r="G156" s="876"/>
      <c r="H156" s="876"/>
      <c r="I156" s="876"/>
      <c r="J156" s="877"/>
      <c r="K156" s="877"/>
      <c r="L156" s="668"/>
      <c r="M156" s="668"/>
      <c r="N156" s="668"/>
      <c r="O156" s="668"/>
      <c r="P156" s="668"/>
      <c r="Q156" s="668"/>
      <c r="R156" s="668"/>
      <c r="S156" s="668"/>
      <c r="T156" s="668"/>
      <c r="U156" s="668"/>
      <c r="V156" s="668"/>
      <c r="W156" s="668"/>
      <c r="X156" s="668"/>
      <c r="Y156" s="668"/>
      <c r="Z156" s="668"/>
      <c r="AA156" s="668"/>
      <c r="AB156" s="668"/>
      <c r="AC156" s="668"/>
      <c r="AD156" s="668"/>
      <c r="AE156" s="668"/>
      <c r="AF156" s="668"/>
      <c r="AG156" s="668"/>
    </row>
    <row r="157" spans="1:36" s="667" customFormat="1" ht="15.75">
      <c r="B157" s="876"/>
      <c r="C157" s="876"/>
      <c r="D157" s="877"/>
      <c r="E157" s="877"/>
      <c r="F157" s="877"/>
      <c r="G157" s="877"/>
      <c r="H157" s="877"/>
      <c r="I157" s="877"/>
      <c r="J157" s="877"/>
      <c r="K157" s="877"/>
      <c r="L157" s="668"/>
      <c r="M157" s="668"/>
      <c r="N157" s="668"/>
      <c r="O157" s="668"/>
      <c r="P157" s="668"/>
      <c r="Q157" s="668"/>
      <c r="R157" s="668"/>
      <c r="S157" s="668"/>
      <c r="T157" s="668"/>
      <c r="U157" s="668"/>
      <c r="V157" s="668"/>
      <c r="W157" s="668"/>
      <c r="X157" s="668"/>
      <c r="Y157" s="668"/>
      <c r="Z157" s="668"/>
      <c r="AA157" s="668"/>
      <c r="AB157" s="668"/>
      <c r="AC157" s="668"/>
      <c r="AD157" s="668"/>
      <c r="AE157" s="668"/>
      <c r="AF157" s="668"/>
      <c r="AG157" s="668"/>
    </row>
    <row r="158" spans="1:36" s="667" customFormat="1" ht="15.75" customHeight="1">
      <c r="A158" s="665" t="s">
        <v>1502</v>
      </c>
      <c r="B158" s="878" t="s">
        <v>1503</v>
      </c>
      <c r="C158" s="877"/>
      <c r="D158" s="877"/>
      <c r="E158" s="877"/>
      <c r="F158" s="877"/>
      <c r="G158" s="877"/>
      <c r="H158" s="877"/>
      <c r="I158" s="877"/>
      <c r="J158" s="877"/>
      <c r="K158" s="877"/>
      <c r="L158" s="668"/>
      <c r="M158" s="668"/>
      <c r="N158" s="668"/>
      <c r="O158" s="668"/>
      <c r="P158" s="668"/>
      <c r="Q158" s="668"/>
      <c r="R158" s="668"/>
      <c r="S158" s="668"/>
      <c r="T158" s="668"/>
      <c r="U158" s="668"/>
      <c r="V158" s="668"/>
      <c r="W158" s="668"/>
      <c r="X158" s="668"/>
      <c r="Y158" s="668"/>
      <c r="Z158" s="668"/>
      <c r="AA158" s="668"/>
      <c r="AB158" s="668"/>
      <c r="AC158" s="668"/>
      <c r="AD158" s="668"/>
      <c r="AE158" s="668"/>
      <c r="AF158" s="668"/>
      <c r="AG158" s="668"/>
    </row>
    <row r="159" spans="1:36" s="667" customFormat="1" ht="15.75">
      <c r="J159" s="668"/>
      <c r="L159" s="668"/>
      <c r="M159" s="668"/>
      <c r="N159" s="668"/>
      <c r="O159" s="668"/>
      <c r="P159" s="668"/>
      <c r="Q159" s="668"/>
      <c r="R159" s="668"/>
      <c r="S159" s="668"/>
      <c r="T159" s="668"/>
      <c r="U159" s="668"/>
      <c r="V159" s="668"/>
      <c r="W159" s="668"/>
      <c r="X159" s="668"/>
      <c r="Y159" s="668"/>
      <c r="Z159" s="668"/>
      <c r="AA159" s="668"/>
      <c r="AB159" s="668"/>
      <c r="AC159" s="668"/>
      <c r="AD159" s="668"/>
      <c r="AE159" s="668"/>
      <c r="AF159" s="668"/>
      <c r="AG159" s="668"/>
    </row>
  </sheetData>
  <mergeCells count="268">
    <mergeCell ref="A1:J1"/>
    <mergeCell ref="A2:J2"/>
    <mergeCell ref="A3:J3"/>
    <mergeCell ref="A4:J4"/>
    <mergeCell ref="A5:J5"/>
    <mergeCell ref="A6:J6"/>
    <mergeCell ref="A9:F9"/>
    <mergeCell ref="G9:H9"/>
    <mergeCell ref="I9:J9"/>
    <mergeCell ref="A10:F10"/>
    <mergeCell ref="G10:H10"/>
    <mergeCell ref="I10:J10"/>
    <mergeCell ref="A7:F7"/>
    <mergeCell ref="G7:H7"/>
    <mergeCell ref="I7:J7"/>
    <mergeCell ref="A8:F8"/>
    <mergeCell ref="G8:H8"/>
    <mergeCell ref="I8:J8"/>
    <mergeCell ref="A13:F13"/>
    <mergeCell ref="G13:H13"/>
    <mergeCell ref="I13:J13"/>
    <mergeCell ref="A14:F14"/>
    <mergeCell ref="G14:H14"/>
    <mergeCell ref="I14:J14"/>
    <mergeCell ref="A11:F11"/>
    <mergeCell ref="G11:H11"/>
    <mergeCell ref="I11:J11"/>
    <mergeCell ref="A12:F12"/>
    <mergeCell ref="G12:H12"/>
    <mergeCell ref="I12:J12"/>
    <mergeCell ref="A17:F17"/>
    <mergeCell ref="G17:H17"/>
    <mergeCell ref="I17:J17"/>
    <mergeCell ref="A18:F18"/>
    <mergeCell ref="G18:H18"/>
    <mergeCell ref="I18:J18"/>
    <mergeCell ref="A15:F15"/>
    <mergeCell ref="G15:H15"/>
    <mergeCell ref="I15:J15"/>
    <mergeCell ref="A16:F16"/>
    <mergeCell ref="G16:H16"/>
    <mergeCell ref="I16:J16"/>
    <mergeCell ref="A22:J22"/>
    <mergeCell ref="A24:F24"/>
    <mergeCell ref="G24:H24"/>
    <mergeCell ref="I24:J24"/>
    <mergeCell ref="A25:F25"/>
    <mergeCell ref="A26:F26"/>
    <mergeCell ref="A19:F19"/>
    <mergeCell ref="G19:H19"/>
    <mergeCell ref="I19:J19"/>
    <mergeCell ref="A20:F20"/>
    <mergeCell ref="G20:H20"/>
    <mergeCell ref="I20:J20"/>
    <mergeCell ref="A32:F32"/>
    <mergeCell ref="G32:H32"/>
    <mergeCell ref="I32:J32"/>
    <mergeCell ref="A33:F33"/>
    <mergeCell ref="G33:H33"/>
    <mergeCell ref="I33:J33"/>
    <mergeCell ref="A27:F27"/>
    <mergeCell ref="A30:F30"/>
    <mergeCell ref="G30:H30"/>
    <mergeCell ref="I30:J30"/>
    <mergeCell ref="A31:F31"/>
    <mergeCell ref="G31:H31"/>
    <mergeCell ref="I31:J31"/>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B47:E47"/>
    <mergeCell ref="F47:G47"/>
    <mergeCell ref="B48:E48"/>
    <mergeCell ref="F48:G48"/>
    <mergeCell ref="B49:E49"/>
    <mergeCell ref="F49:G49"/>
    <mergeCell ref="A41:D41"/>
    <mergeCell ref="A42:D42"/>
    <mergeCell ref="B45:E45"/>
    <mergeCell ref="F45:G45"/>
    <mergeCell ref="B46:E46"/>
    <mergeCell ref="F46:G46"/>
    <mergeCell ref="A54:F54"/>
    <mergeCell ref="G54:H54"/>
    <mergeCell ref="I54:J54"/>
    <mergeCell ref="A55:F55"/>
    <mergeCell ref="G55:H55"/>
    <mergeCell ref="I55:J55"/>
    <mergeCell ref="A52:F52"/>
    <mergeCell ref="G52:H52"/>
    <mergeCell ref="I52:J52"/>
    <mergeCell ref="A53:F53"/>
    <mergeCell ref="G53:H53"/>
    <mergeCell ref="I53:J53"/>
    <mergeCell ref="A58:F58"/>
    <mergeCell ref="G58:H58"/>
    <mergeCell ref="I58:J58"/>
    <mergeCell ref="A59:F59"/>
    <mergeCell ref="G59:H59"/>
    <mergeCell ref="I59:J59"/>
    <mergeCell ref="A56:F56"/>
    <mergeCell ref="G56:H56"/>
    <mergeCell ref="I56:J56"/>
    <mergeCell ref="A57:F57"/>
    <mergeCell ref="G57:H57"/>
    <mergeCell ref="I57:J57"/>
    <mergeCell ref="A62:F62"/>
    <mergeCell ref="G62:H62"/>
    <mergeCell ref="I62:J62"/>
    <mergeCell ref="A63:F63"/>
    <mergeCell ref="G63:H63"/>
    <mergeCell ref="I63:J63"/>
    <mergeCell ref="A60:F60"/>
    <mergeCell ref="G60:H60"/>
    <mergeCell ref="I60:J60"/>
    <mergeCell ref="A61:F61"/>
    <mergeCell ref="G61:H61"/>
    <mergeCell ref="I61:J61"/>
    <mergeCell ref="A66:F66"/>
    <mergeCell ref="G66:H66"/>
    <mergeCell ref="I66:J66"/>
    <mergeCell ref="A67:F67"/>
    <mergeCell ref="G67:H67"/>
    <mergeCell ref="I67:J67"/>
    <mergeCell ref="A64:F64"/>
    <mergeCell ref="G64:H64"/>
    <mergeCell ref="I64:J64"/>
    <mergeCell ref="A65:F65"/>
    <mergeCell ref="G65:H65"/>
    <mergeCell ref="I65:J65"/>
    <mergeCell ref="A72:E72"/>
    <mergeCell ref="G72:H72"/>
    <mergeCell ref="I72:J72"/>
    <mergeCell ref="A73:E73"/>
    <mergeCell ref="G73:H73"/>
    <mergeCell ref="I73:J73"/>
    <mergeCell ref="A70:E70"/>
    <mergeCell ref="G70:H70"/>
    <mergeCell ref="I70:J70"/>
    <mergeCell ref="A71:E71"/>
    <mergeCell ref="G71:H71"/>
    <mergeCell ref="I71:J71"/>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102:D102"/>
    <mergeCell ref="E102:F102"/>
    <mergeCell ref="G102:H102"/>
    <mergeCell ref="I102:J102"/>
    <mergeCell ref="A104:J104"/>
    <mergeCell ref="A105:C106"/>
    <mergeCell ref="D105:D106"/>
    <mergeCell ref="E105:E106"/>
    <mergeCell ref="F105:F106"/>
    <mergeCell ref="G105:J105"/>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45:F145"/>
    <mergeCell ref="G145:H145"/>
    <mergeCell ref="I145:J145"/>
    <mergeCell ref="B143:F143"/>
    <mergeCell ref="G143:H143"/>
    <mergeCell ref="I143:J143"/>
    <mergeCell ref="B144:F144"/>
    <mergeCell ref="G144:H144"/>
    <mergeCell ref="I144:J144"/>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665" t="str">
        <f>'Disclosure 47-49'!A1</f>
        <v>STC of India Limited</v>
      </c>
    </row>
    <row r="2" spans="1:25" ht="15.75">
      <c r="A2" s="665" t="str">
        <f>'Disclosure 47-49'!A2</f>
        <v xml:space="preserve">Branch/Division :  </v>
      </c>
    </row>
    <row r="3" spans="1:25" ht="15.75">
      <c r="A3" s="665" t="str">
        <f>'Disclosure 47-49'!A3</f>
        <v>Notes to Accounts for the year ended March 31, 2019</v>
      </c>
    </row>
    <row r="4" spans="1:25" ht="15.75">
      <c r="A4" s="665"/>
    </row>
    <row r="5" spans="1:25" s="667" customFormat="1" ht="15.75">
      <c r="A5" s="695">
        <f>'Disclosure 47-49'!A115+1</f>
        <v>50</v>
      </c>
      <c r="B5" s="665" t="s">
        <v>1504</v>
      </c>
      <c r="C5" s="665"/>
      <c r="D5" s="665"/>
      <c r="E5" s="665"/>
      <c r="F5" s="668"/>
      <c r="G5" s="668"/>
      <c r="H5" s="668"/>
      <c r="I5" s="668"/>
      <c r="J5" s="668"/>
      <c r="K5" s="668"/>
      <c r="L5" s="668"/>
      <c r="M5" s="668"/>
      <c r="N5" s="668"/>
      <c r="O5" s="668"/>
      <c r="P5" s="668"/>
      <c r="Q5" s="668"/>
      <c r="R5" s="668"/>
      <c r="S5" s="668"/>
      <c r="T5" s="668"/>
      <c r="U5" s="668"/>
      <c r="V5" s="668"/>
      <c r="W5" s="668"/>
      <c r="X5" s="668"/>
      <c r="Y5" s="668"/>
    </row>
    <row r="6" spans="1:25" s="667" customFormat="1" ht="15.75">
      <c r="A6" s="695" t="s">
        <v>1158</v>
      </c>
      <c r="B6" s="1846" t="s">
        <v>1505</v>
      </c>
      <c r="C6" s="1846"/>
      <c r="D6" s="1846"/>
      <c r="E6" s="1846"/>
      <c r="F6" s="668"/>
      <c r="G6" s="668"/>
      <c r="H6" s="668"/>
      <c r="I6" s="668"/>
      <c r="J6" s="668"/>
      <c r="K6" s="668"/>
      <c r="L6" s="668"/>
      <c r="M6" s="668"/>
      <c r="N6" s="668"/>
      <c r="O6" s="668"/>
      <c r="P6" s="668"/>
      <c r="Q6" s="668"/>
      <c r="R6" s="668"/>
      <c r="S6" s="668"/>
      <c r="T6" s="668"/>
      <c r="U6" s="668"/>
      <c r="V6" s="668"/>
      <c r="W6" s="668"/>
      <c r="X6" s="668"/>
      <c r="Y6" s="668"/>
    </row>
    <row r="7" spans="1:25" s="667" customFormat="1" ht="30.75" customHeight="1">
      <c r="B7" s="1925" t="s">
        <v>1506</v>
      </c>
      <c r="C7" s="1925"/>
      <c r="D7" s="1925"/>
      <c r="E7" s="1925"/>
      <c r="F7" s="668"/>
      <c r="G7" s="668"/>
      <c r="H7" s="668"/>
      <c r="I7" s="668"/>
      <c r="J7" s="668"/>
      <c r="K7" s="668"/>
      <c r="L7" s="668"/>
      <c r="M7" s="668"/>
      <c r="N7" s="668"/>
      <c r="O7" s="668"/>
      <c r="P7" s="668"/>
      <c r="Q7" s="668"/>
      <c r="R7" s="668"/>
      <c r="S7" s="668"/>
      <c r="T7" s="668"/>
      <c r="U7" s="668"/>
      <c r="V7" s="668"/>
      <c r="W7" s="668"/>
      <c r="X7" s="668"/>
      <c r="Y7" s="668"/>
    </row>
    <row r="8" spans="1:25" s="667" customFormat="1" ht="15.75">
      <c r="E8" s="681" t="s">
        <v>1305</v>
      </c>
      <c r="F8" s="668"/>
      <c r="G8" s="668"/>
      <c r="H8" s="668"/>
      <c r="I8" s="668"/>
      <c r="J8" s="668"/>
      <c r="K8" s="668"/>
      <c r="L8" s="668"/>
      <c r="M8" s="668"/>
      <c r="N8" s="668"/>
      <c r="O8" s="668"/>
      <c r="P8" s="668"/>
      <c r="Q8" s="668"/>
      <c r="R8" s="668"/>
      <c r="S8" s="668"/>
      <c r="T8" s="668"/>
      <c r="U8" s="668"/>
      <c r="V8" s="668"/>
      <c r="W8" s="668"/>
      <c r="X8" s="668"/>
      <c r="Y8" s="668"/>
    </row>
    <row r="9" spans="1:25" s="667" customFormat="1" ht="31.5">
      <c r="B9" s="1943" t="s">
        <v>0</v>
      </c>
      <c r="C9" s="1943"/>
      <c r="D9" s="690" t="s">
        <v>1033</v>
      </c>
      <c r="E9" s="690" t="s">
        <v>1034</v>
      </c>
      <c r="F9" s="668"/>
      <c r="G9" s="668"/>
      <c r="H9" s="668"/>
      <c r="I9" s="668"/>
      <c r="J9" s="668"/>
      <c r="K9" s="668"/>
      <c r="L9" s="668"/>
      <c r="M9" s="668"/>
      <c r="N9" s="668"/>
      <c r="O9" s="668"/>
      <c r="P9" s="668"/>
      <c r="Q9" s="668"/>
      <c r="R9" s="668"/>
      <c r="S9" s="668"/>
      <c r="T9" s="668"/>
      <c r="U9" s="668"/>
      <c r="V9" s="668"/>
      <c r="W9" s="668"/>
      <c r="X9" s="668"/>
      <c r="Y9" s="668"/>
    </row>
    <row r="10" spans="1:25" s="667" customFormat="1" ht="15.75">
      <c r="B10" s="2015" t="s">
        <v>1507</v>
      </c>
      <c r="C10" s="2016"/>
      <c r="D10" s="879"/>
      <c r="E10" s="879"/>
      <c r="F10" s="668"/>
      <c r="G10" s="668"/>
      <c r="H10" s="668"/>
      <c r="I10" s="668"/>
      <c r="J10" s="668"/>
      <c r="K10" s="668"/>
      <c r="L10" s="668"/>
      <c r="M10" s="668"/>
      <c r="N10" s="668"/>
      <c r="O10" s="668"/>
      <c r="P10" s="668"/>
      <c r="Q10" s="668"/>
      <c r="R10" s="668"/>
      <c r="S10" s="668"/>
      <c r="T10" s="668"/>
      <c r="U10" s="668"/>
      <c r="V10" s="668"/>
      <c r="W10" s="668"/>
      <c r="X10" s="668"/>
      <c r="Y10" s="668"/>
    </row>
    <row r="11" spans="1:25" s="667" customFormat="1" ht="30.75" customHeight="1">
      <c r="B11" s="1941" t="s">
        <v>1508</v>
      </c>
      <c r="C11" s="1941"/>
      <c r="D11" s="699"/>
      <c r="E11" s="699"/>
      <c r="F11" s="668"/>
      <c r="G11" s="668"/>
      <c r="H11" s="668"/>
      <c r="I11" s="668"/>
      <c r="J11" s="668"/>
      <c r="K11" s="668"/>
      <c r="L11" s="668"/>
      <c r="M11" s="668"/>
      <c r="N11" s="668"/>
      <c r="O11" s="668"/>
      <c r="P11" s="668"/>
      <c r="Q11" s="668"/>
      <c r="R11" s="668"/>
      <c r="S11" s="668"/>
      <c r="T11" s="668"/>
      <c r="U11" s="668"/>
      <c r="V11" s="668"/>
      <c r="W11" s="668"/>
      <c r="X11" s="668"/>
      <c r="Y11" s="668"/>
    </row>
    <row r="12" spans="1:25" s="667" customFormat="1" ht="36" customHeight="1">
      <c r="B12" s="1941" t="s">
        <v>1509</v>
      </c>
      <c r="C12" s="1941"/>
      <c r="D12" s="699"/>
      <c r="E12" s="699"/>
      <c r="F12" s="668"/>
      <c r="G12" s="668"/>
      <c r="H12" s="668"/>
      <c r="I12" s="668"/>
      <c r="J12" s="668"/>
      <c r="K12" s="668"/>
      <c r="L12" s="668"/>
      <c r="M12" s="668"/>
      <c r="N12" s="668"/>
      <c r="O12" s="668"/>
      <c r="P12" s="668"/>
      <c r="Q12" s="668"/>
      <c r="R12" s="668"/>
      <c r="S12" s="668"/>
      <c r="T12" s="668"/>
      <c r="U12" s="668"/>
      <c r="V12" s="668"/>
      <c r="W12" s="668"/>
      <c r="X12" s="668"/>
      <c r="Y12" s="668"/>
    </row>
    <row r="13" spans="1:25" s="667" customFormat="1" ht="15.75">
      <c r="B13" s="1993" t="s">
        <v>1510</v>
      </c>
      <c r="C13" s="1993"/>
      <c r="D13" s="699"/>
      <c r="E13" s="699"/>
      <c r="F13" s="668"/>
      <c r="G13" s="668"/>
      <c r="H13" s="668"/>
      <c r="I13" s="668"/>
      <c r="J13" s="668"/>
      <c r="K13" s="668"/>
      <c r="L13" s="668"/>
      <c r="M13" s="668"/>
      <c r="N13" s="668"/>
      <c r="O13" s="668"/>
      <c r="P13" s="668"/>
      <c r="Q13" s="668"/>
      <c r="R13" s="668"/>
      <c r="S13" s="668"/>
      <c r="T13" s="668"/>
      <c r="U13" s="668"/>
      <c r="V13" s="668"/>
      <c r="W13" s="668"/>
      <c r="X13" s="668"/>
      <c r="Y13" s="668"/>
    </row>
    <row r="14" spans="1:25" s="667" customFormat="1" ht="15.75">
      <c r="F14" s="668"/>
      <c r="G14" s="668"/>
      <c r="H14" s="668"/>
      <c r="I14" s="668"/>
      <c r="J14" s="668"/>
      <c r="K14" s="668"/>
      <c r="L14" s="668"/>
      <c r="M14" s="668"/>
      <c r="N14" s="668"/>
      <c r="O14" s="668"/>
      <c r="P14" s="668"/>
      <c r="Q14" s="668"/>
      <c r="R14" s="668"/>
      <c r="S14" s="668"/>
      <c r="T14" s="668"/>
      <c r="U14" s="668"/>
      <c r="V14" s="668"/>
      <c r="W14" s="668"/>
      <c r="X14" s="668"/>
      <c r="Y14" s="668"/>
    </row>
    <row r="15" spans="1:25" s="667" customFormat="1" ht="15.75">
      <c r="A15" s="695" t="s">
        <v>1200</v>
      </c>
      <c r="B15" s="665" t="s">
        <v>1511</v>
      </c>
      <c r="F15" s="668"/>
      <c r="G15" s="668"/>
      <c r="H15" s="668"/>
      <c r="I15" s="668"/>
      <c r="J15" s="668"/>
      <c r="K15" s="668"/>
      <c r="L15" s="668"/>
      <c r="M15" s="668"/>
      <c r="N15" s="668"/>
      <c r="O15" s="668"/>
      <c r="P15" s="668"/>
      <c r="Q15" s="668"/>
      <c r="R15" s="668"/>
      <c r="S15" s="668"/>
      <c r="T15" s="668"/>
      <c r="U15" s="668"/>
      <c r="V15" s="668"/>
      <c r="W15" s="668"/>
      <c r="X15" s="668"/>
      <c r="Y15" s="668"/>
    </row>
    <row r="16" spans="1:25" s="667" customFormat="1" ht="31.5" customHeight="1">
      <c r="B16" s="1803" t="s">
        <v>1512</v>
      </c>
      <c r="C16" s="1803"/>
      <c r="D16" s="1803"/>
      <c r="E16" s="1803"/>
      <c r="F16" s="668"/>
      <c r="G16" s="668"/>
      <c r="H16" s="668"/>
      <c r="I16" s="668"/>
      <c r="J16" s="668"/>
      <c r="K16" s="668"/>
      <c r="L16" s="668"/>
      <c r="M16" s="668"/>
      <c r="N16" s="668"/>
      <c r="O16" s="668"/>
      <c r="P16" s="668"/>
      <c r="Q16" s="668"/>
      <c r="R16" s="668"/>
      <c r="S16" s="668"/>
      <c r="T16" s="668"/>
      <c r="U16" s="668"/>
      <c r="V16" s="668"/>
      <c r="W16" s="668"/>
      <c r="X16" s="668"/>
      <c r="Y16" s="668"/>
    </row>
    <row r="17" spans="1:25" s="667" customFormat="1" ht="15.75">
      <c r="E17" s="681" t="s">
        <v>1305</v>
      </c>
      <c r="F17" s="668"/>
      <c r="G17" s="668"/>
      <c r="H17" s="668"/>
      <c r="I17" s="668"/>
      <c r="J17" s="668"/>
      <c r="K17" s="668"/>
      <c r="L17" s="668"/>
      <c r="M17" s="668"/>
      <c r="N17" s="668"/>
      <c r="O17" s="668"/>
      <c r="P17" s="668"/>
      <c r="Q17" s="668"/>
      <c r="R17" s="668"/>
      <c r="S17" s="668"/>
      <c r="T17" s="668"/>
      <c r="U17" s="668"/>
      <c r="V17" s="668"/>
      <c r="W17" s="668"/>
      <c r="X17" s="668"/>
      <c r="Y17" s="668"/>
    </row>
    <row r="18" spans="1:25" s="667" customFormat="1" ht="31.5">
      <c r="B18" s="1943" t="s">
        <v>0</v>
      </c>
      <c r="C18" s="1943"/>
      <c r="D18" s="690" t="str">
        <f>D9</f>
        <v>For the year ended March 31, 2019</v>
      </c>
      <c r="E18" s="690" t="str">
        <f>E9</f>
        <v>For the year ended March 31, 2018</v>
      </c>
      <c r="F18" s="668"/>
      <c r="G18" s="668"/>
      <c r="H18" s="668"/>
      <c r="I18" s="668"/>
      <c r="J18" s="668"/>
      <c r="K18" s="668"/>
      <c r="L18" s="668"/>
      <c r="M18" s="668"/>
      <c r="N18" s="668"/>
      <c r="O18" s="668"/>
      <c r="P18" s="668"/>
      <c r="Q18" s="668"/>
      <c r="R18" s="668"/>
      <c r="S18" s="668"/>
      <c r="T18" s="668"/>
      <c r="U18" s="668"/>
      <c r="V18" s="668"/>
      <c r="W18" s="668"/>
      <c r="X18" s="668"/>
      <c r="Y18" s="668"/>
    </row>
    <row r="19" spans="1:25" s="667" customFormat="1" ht="30.75" customHeight="1">
      <c r="B19" s="1839" t="s">
        <v>1508</v>
      </c>
      <c r="C19" s="1840"/>
      <c r="D19" s="699"/>
      <c r="E19" s="699"/>
      <c r="F19" s="668"/>
      <c r="G19" s="668"/>
      <c r="H19" s="668"/>
      <c r="I19" s="668"/>
      <c r="J19" s="668"/>
      <c r="K19" s="668"/>
      <c r="L19" s="668"/>
      <c r="M19" s="668"/>
      <c r="N19" s="668"/>
      <c r="O19" s="668"/>
      <c r="P19" s="668"/>
      <c r="Q19" s="668"/>
      <c r="R19" s="668"/>
      <c r="S19" s="668"/>
      <c r="T19" s="668"/>
      <c r="U19" s="668"/>
      <c r="V19" s="668"/>
      <c r="W19" s="668"/>
      <c r="X19" s="668"/>
      <c r="Y19" s="668"/>
    </row>
    <row r="20" spans="1:25" s="667" customFormat="1" ht="32.25" customHeight="1">
      <c r="B20" s="1839" t="s">
        <v>1509</v>
      </c>
      <c r="C20" s="1840"/>
      <c r="D20" s="699"/>
      <c r="E20" s="699"/>
      <c r="F20" s="668"/>
      <c r="G20" s="668"/>
      <c r="H20" s="668"/>
      <c r="I20" s="668"/>
      <c r="J20" s="668"/>
      <c r="K20" s="668"/>
      <c r="L20" s="668"/>
      <c r="M20" s="668"/>
      <c r="N20" s="668"/>
      <c r="O20" s="668"/>
      <c r="P20" s="668"/>
      <c r="Q20" s="668"/>
      <c r="R20" s="668"/>
      <c r="S20" s="668"/>
      <c r="T20" s="668"/>
      <c r="U20" s="668"/>
      <c r="V20" s="668"/>
      <c r="W20" s="668"/>
      <c r="X20" s="668"/>
      <c r="Y20" s="668"/>
    </row>
    <row r="21" spans="1:25" s="667" customFormat="1" ht="15.75">
      <c r="B21" s="1993" t="s">
        <v>1513</v>
      </c>
      <c r="C21" s="1993"/>
      <c r="D21" s="699"/>
      <c r="E21" s="699"/>
      <c r="F21" s="668"/>
      <c r="G21" s="668"/>
      <c r="H21" s="668"/>
      <c r="I21" s="668"/>
      <c r="J21" s="668"/>
      <c r="K21" s="668"/>
      <c r="L21" s="668"/>
      <c r="M21" s="668"/>
      <c r="N21" s="668"/>
      <c r="O21" s="668"/>
      <c r="P21" s="668"/>
      <c r="Q21" s="668"/>
      <c r="R21" s="668"/>
      <c r="S21" s="668"/>
      <c r="T21" s="668"/>
      <c r="U21" s="668"/>
      <c r="V21" s="668"/>
      <c r="W21" s="668"/>
      <c r="X21" s="668"/>
      <c r="Y21" s="668"/>
    </row>
    <row r="22" spans="1:25" s="667" customFormat="1" ht="15.75">
      <c r="C22" s="681"/>
      <c r="D22" s="681"/>
      <c r="F22" s="668"/>
      <c r="G22" s="668"/>
      <c r="H22" s="668"/>
      <c r="I22" s="668"/>
      <c r="J22" s="668"/>
      <c r="K22" s="668"/>
      <c r="L22" s="668"/>
      <c r="M22" s="668"/>
      <c r="N22" s="668"/>
      <c r="O22" s="668"/>
      <c r="P22" s="668"/>
      <c r="Q22" s="668"/>
      <c r="R22" s="668"/>
      <c r="S22" s="668"/>
      <c r="T22" s="668"/>
      <c r="U22" s="668"/>
      <c r="V22" s="668"/>
      <c r="W22" s="668"/>
      <c r="X22" s="668"/>
      <c r="Y22" s="668"/>
    </row>
    <row r="23" spans="1:25" s="667" customFormat="1" ht="15.75">
      <c r="A23" s="695">
        <f>A5+1</f>
        <v>51</v>
      </c>
      <c r="B23" s="665" t="s">
        <v>1514</v>
      </c>
      <c r="C23" s="665"/>
      <c r="D23" s="665"/>
      <c r="F23" s="668"/>
      <c r="G23" s="668"/>
      <c r="H23" s="668"/>
      <c r="I23" s="668"/>
      <c r="J23" s="668"/>
      <c r="K23" s="668"/>
      <c r="L23" s="668"/>
      <c r="M23" s="668"/>
      <c r="N23" s="668"/>
      <c r="O23" s="668"/>
      <c r="P23" s="668"/>
      <c r="Q23" s="668"/>
      <c r="R23" s="668"/>
      <c r="S23" s="668"/>
      <c r="T23" s="668"/>
      <c r="U23" s="668"/>
      <c r="V23" s="668"/>
      <c r="W23" s="668"/>
      <c r="X23" s="668"/>
      <c r="Y23" s="668"/>
    </row>
    <row r="24" spans="1:25" s="667" customFormat="1" ht="31.5">
      <c r="B24" s="1815" t="s">
        <v>0</v>
      </c>
      <c r="C24" s="1817"/>
      <c r="D24" s="690" t="str">
        <f>D18</f>
        <v>For the year ended March 31, 2019</v>
      </c>
      <c r="E24" s="690" t="str">
        <f>E18</f>
        <v>For the year ended March 31, 2018</v>
      </c>
      <c r="F24" s="668"/>
      <c r="G24" s="668"/>
      <c r="H24" s="668"/>
      <c r="I24" s="668"/>
      <c r="J24" s="668"/>
      <c r="K24" s="668"/>
      <c r="L24" s="668"/>
      <c r="M24" s="668"/>
      <c r="N24" s="668"/>
      <c r="O24" s="668"/>
      <c r="P24" s="668"/>
      <c r="Q24" s="668"/>
      <c r="R24" s="668"/>
      <c r="S24" s="668"/>
      <c r="T24" s="668"/>
      <c r="U24" s="668"/>
      <c r="V24" s="668"/>
      <c r="W24" s="668"/>
      <c r="X24" s="668"/>
      <c r="Y24" s="668"/>
    </row>
    <row r="25" spans="1:25" s="667" customFormat="1" ht="15.75">
      <c r="B25" s="1941" t="s">
        <v>1515</v>
      </c>
      <c r="C25" s="1941"/>
      <c r="D25" s="699"/>
      <c r="E25" s="699"/>
      <c r="F25" s="668"/>
      <c r="G25" s="668"/>
      <c r="H25" s="668"/>
      <c r="I25" s="668"/>
      <c r="J25" s="668"/>
      <c r="K25" s="668"/>
      <c r="L25" s="668"/>
      <c r="M25" s="668"/>
      <c r="N25" s="668"/>
      <c r="O25" s="668"/>
      <c r="P25" s="668"/>
      <c r="Q25" s="668"/>
      <c r="R25" s="668"/>
      <c r="S25" s="668"/>
      <c r="T25" s="668"/>
      <c r="U25" s="668"/>
      <c r="V25" s="668"/>
      <c r="W25" s="668"/>
      <c r="X25" s="668"/>
      <c r="Y25" s="668"/>
    </row>
    <row r="26" spans="1:25" s="667" customFormat="1" ht="33.75" customHeight="1">
      <c r="B26" s="1941" t="s">
        <v>1516</v>
      </c>
      <c r="C26" s="1941"/>
      <c r="D26" s="699"/>
      <c r="E26" s="699"/>
      <c r="F26" s="668"/>
      <c r="G26" s="668"/>
      <c r="H26" s="668"/>
      <c r="I26" s="668"/>
      <c r="J26" s="668"/>
      <c r="K26" s="668"/>
      <c r="L26" s="668"/>
      <c r="M26" s="668"/>
      <c r="N26" s="668"/>
      <c r="O26" s="668"/>
      <c r="P26" s="668"/>
      <c r="Q26" s="668"/>
      <c r="R26" s="668"/>
      <c r="S26" s="668"/>
      <c r="T26" s="668"/>
      <c r="U26" s="668"/>
      <c r="V26" s="668"/>
      <c r="W26" s="668"/>
      <c r="X26" s="668"/>
      <c r="Y26" s="668"/>
    </row>
    <row r="27" spans="1:25" s="667" customFormat="1" ht="15.75">
      <c r="F27" s="668"/>
      <c r="G27" s="668"/>
      <c r="H27" s="668"/>
      <c r="I27" s="668"/>
      <c r="J27" s="668"/>
      <c r="K27" s="668"/>
      <c r="L27" s="668"/>
      <c r="M27" s="668"/>
      <c r="N27" s="668"/>
      <c r="O27" s="668"/>
      <c r="P27" s="668"/>
      <c r="Q27" s="668"/>
      <c r="R27" s="668"/>
      <c r="S27" s="668"/>
      <c r="T27" s="668"/>
      <c r="U27" s="668"/>
      <c r="V27" s="668"/>
      <c r="W27" s="668"/>
      <c r="X27" s="668"/>
      <c r="Y27" s="668"/>
    </row>
    <row r="28" spans="1:25" s="667" customFormat="1" ht="15.75" customHeight="1">
      <c r="A28" s="695">
        <f>A23+1</f>
        <v>52</v>
      </c>
      <c r="B28" s="2014" t="s">
        <v>1517</v>
      </c>
      <c r="C28" s="2014"/>
      <c r="D28" s="2014"/>
      <c r="E28" s="2014"/>
      <c r="F28" s="668"/>
      <c r="G28" s="668"/>
      <c r="H28" s="668"/>
      <c r="I28" s="668"/>
      <c r="J28" s="668"/>
      <c r="K28" s="668"/>
      <c r="L28" s="668"/>
      <c r="M28" s="668"/>
      <c r="N28" s="668"/>
      <c r="O28" s="668"/>
      <c r="P28" s="668"/>
      <c r="Q28" s="668"/>
      <c r="R28" s="668"/>
      <c r="S28" s="668"/>
      <c r="T28" s="668"/>
      <c r="U28" s="668"/>
      <c r="V28" s="668"/>
      <c r="W28" s="668"/>
      <c r="X28" s="668"/>
      <c r="Y28" s="668"/>
    </row>
    <row r="29" spans="1:25" s="667" customFormat="1" ht="31.5">
      <c r="B29" s="1815" t="s">
        <v>0</v>
      </c>
      <c r="C29" s="1817"/>
      <c r="D29" s="690" t="str">
        <f>D24</f>
        <v>For the year ended March 31, 2019</v>
      </c>
      <c r="E29" s="690" t="str">
        <f>E24</f>
        <v>For the year ended March 31, 2018</v>
      </c>
      <c r="F29" s="668"/>
      <c r="G29" s="668"/>
      <c r="H29" s="668"/>
      <c r="I29" s="668"/>
      <c r="J29" s="668"/>
      <c r="K29" s="668"/>
      <c r="L29" s="668"/>
      <c r="M29" s="668"/>
      <c r="N29" s="668"/>
      <c r="O29" s="668"/>
      <c r="P29" s="668"/>
      <c r="Q29" s="668"/>
      <c r="R29" s="668"/>
      <c r="S29" s="668"/>
      <c r="T29" s="668"/>
      <c r="U29" s="668"/>
      <c r="V29" s="668"/>
      <c r="W29" s="668"/>
      <c r="X29" s="668"/>
      <c r="Y29" s="668"/>
    </row>
    <row r="30" spans="1:25" s="667" customFormat="1" ht="15.75">
      <c r="B30" s="1759" t="s">
        <v>1518</v>
      </c>
      <c r="C30" s="1818"/>
      <c r="D30" s="674"/>
      <c r="E30" s="674"/>
      <c r="F30" s="668"/>
      <c r="G30" s="668"/>
      <c r="H30" s="668"/>
      <c r="I30" s="668"/>
      <c r="J30" s="668"/>
      <c r="K30" s="668"/>
      <c r="L30" s="668"/>
      <c r="M30" s="668"/>
      <c r="N30" s="668"/>
      <c r="O30" s="668"/>
      <c r="P30" s="668"/>
      <c r="Q30" s="668"/>
      <c r="R30" s="668"/>
      <c r="S30" s="668"/>
      <c r="T30" s="668"/>
      <c r="U30" s="668"/>
      <c r="V30" s="668"/>
      <c r="W30" s="668"/>
      <c r="X30" s="668"/>
      <c r="Y30" s="668"/>
    </row>
    <row r="31" spans="1:25" s="667" customFormat="1" ht="15.75">
      <c r="B31" s="1759" t="s">
        <v>1519</v>
      </c>
      <c r="C31" s="1818"/>
      <c r="D31" s="674"/>
      <c r="E31" s="674"/>
      <c r="F31" s="668"/>
      <c r="G31" s="668"/>
      <c r="H31" s="668"/>
      <c r="I31" s="668"/>
      <c r="J31" s="668"/>
      <c r="K31" s="668"/>
      <c r="L31" s="668"/>
      <c r="M31" s="668"/>
      <c r="N31" s="668"/>
      <c r="O31" s="668"/>
      <c r="P31" s="668"/>
      <c r="Q31" s="668"/>
      <c r="R31" s="668"/>
      <c r="S31" s="668"/>
      <c r="T31" s="668"/>
      <c r="U31" s="668"/>
      <c r="V31" s="668"/>
      <c r="W31" s="668"/>
      <c r="X31" s="668"/>
      <c r="Y31" s="668"/>
    </row>
    <row r="32" spans="1:25" s="667" customFormat="1" ht="15.75">
      <c r="B32" s="1759" t="s">
        <v>1520</v>
      </c>
      <c r="C32" s="1818"/>
      <c r="D32" s="674"/>
      <c r="E32" s="674"/>
      <c r="F32" s="668"/>
      <c r="G32" s="668"/>
      <c r="H32" s="668"/>
      <c r="I32" s="668"/>
      <c r="J32" s="668"/>
      <c r="K32" s="668"/>
      <c r="L32" s="668"/>
      <c r="M32" s="668"/>
      <c r="N32" s="668"/>
      <c r="O32" s="668"/>
      <c r="P32" s="668"/>
      <c r="Q32" s="668"/>
      <c r="R32" s="668"/>
      <c r="S32" s="668"/>
      <c r="T32" s="668"/>
      <c r="U32" s="668"/>
      <c r="V32" s="668"/>
      <c r="W32" s="668"/>
      <c r="X32" s="668"/>
      <c r="Y32" s="668"/>
    </row>
    <row r="33" spans="6:25" s="667" customFormat="1" ht="15.75">
      <c r="F33" s="668"/>
      <c r="G33" s="668"/>
      <c r="H33" s="668"/>
      <c r="I33" s="668"/>
      <c r="J33" s="668"/>
      <c r="K33" s="668"/>
      <c r="L33" s="668"/>
      <c r="M33" s="668"/>
      <c r="N33" s="668"/>
      <c r="O33" s="668"/>
      <c r="P33" s="668"/>
      <c r="Q33" s="668"/>
      <c r="R33" s="668"/>
      <c r="S33" s="668"/>
      <c r="T33" s="668"/>
      <c r="U33" s="668"/>
      <c r="V33" s="668"/>
      <c r="W33" s="668"/>
      <c r="X33" s="668"/>
      <c r="Y33" s="668"/>
    </row>
    <row r="34" spans="6:25" s="667" customFormat="1" ht="15.75">
      <c r="F34" s="668"/>
      <c r="G34" s="668"/>
      <c r="H34" s="668"/>
      <c r="I34" s="668"/>
      <c r="J34" s="668"/>
      <c r="K34" s="668"/>
      <c r="L34" s="668"/>
      <c r="M34" s="668"/>
      <c r="N34" s="668"/>
      <c r="O34" s="668"/>
      <c r="P34" s="668"/>
      <c r="Q34" s="668"/>
      <c r="R34" s="668"/>
      <c r="S34" s="668"/>
      <c r="T34" s="668"/>
      <c r="U34" s="668"/>
      <c r="V34" s="668"/>
      <c r="W34" s="668"/>
      <c r="X34" s="668"/>
      <c r="Y34" s="668"/>
    </row>
  </sheetData>
  <mergeCells count="20">
    <mergeCell ref="B21:C21"/>
    <mergeCell ref="B6:E6"/>
    <mergeCell ref="B7:E7"/>
    <mergeCell ref="B9:C9"/>
    <mergeCell ref="B10:C10"/>
    <mergeCell ref="B11:C11"/>
    <mergeCell ref="B12:C12"/>
    <mergeCell ref="B13:C13"/>
    <mergeCell ref="B16:E16"/>
    <mergeCell ref="B18:C18"/>
    <mergeCell ref="B19:C19"/>
    <mergeCell ref="B20:C20"/>
    <mergeCell ref="B31:C31"/>
    <mergeCell ref="B32:C32"/>
    <mergeCell ref="B24:C24"/>
    <mergeCell ref="B25:C25"/>
    <mergeCell ref="B26:C26"/>
    <mergeCell ref="B28:E28"/>
    <mergeCell ref="B29:C29"/>
    <mergeCell ref="B30:C3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dimension ref="A1:DX200"/>
  <sheetViews>
    <sheetView view="pageBreakPreview" workbookViewId="0">
      <selection activeCell="G68" sqref="G68"/>
    </sheetView>
  </sheetViews>
  <sheetFormatPr defaultRowHeight="12.75"/>
  <cols>
    <col min="1" max="1" width="5" style="561" customWidth="1"/>
    <col min="2" max="2" width="52.5703125" style="562" customWidth="1"/>
    <col min="3" max="3" width="6.140625" style="562" customWidth="1"/>
    <col min="4" max="4" width="15.140625" style="562" customWidth="1"/>
    <col min="5" max="5" width="19.28515625" style="562" customWidth="1"/>
    <col min="6" max="6" width="9.140625" style="562"/>
    <col min="7" max="128" width="9.140625" style="556"/>
    <col min="129" max="16384" width="9.140625" style="576"/>
  </cols>
  <sheetData>
    <row r="1" spans="1:128" s="556" customFormat="1">
      <c r="A1" s="2018"/>
      <c r="B1" s="2018"/>
      <c r="C1" s="2018"/>
      <c r="D1" s="2018"/>
      <c r="E1" s="2018"/>
    </row>
    <row r="2" spans="1:128" s="556" customFormat="1" ht="15.75">
      <c r="A2" s="2019" t="s">
        <v>541</v>
      </c>
      <c r="B2" s="2019"/>
      <c r="C2" s="2019"/>
      <c r="D2" s="2019"/>
      <c r="E2" s="2019"/>
    </row>
    <row r="3" spans="1:128" s="556" customFormat="1">
      <c r="A3" s="2020" t="s">
        <v>1011</v>
      </c>
      <c r="B3" s="2020"/>
      <c r="C3" s="2020"/>
      <c r="D3" s="2020"/>
      <c r="E3" s="2020"/>
    </row>
    <row r="4" spans="1:128" s="556" customFormat="1">
      <c r="A4" s="2021" t="s">
        <v>951</v>
      </c>
      <c r="B4" s="2021"/>
      <c r="C4" s="2021"/>
      <c r="D4" s="2021"/>
      <c r="E4" s="2021"/>
    </row>
    <row r="5" spans="1:128" s="556" customFormat="1">
      <c r="A5" s="2022" t="s">
        <v>952</v>
      </c>
      <c r="B5" s="2022"/>
      <c r="C5" s="2022"/>
      <c r="D5" s="2022"/>
      <c r="E5" s="2022"/>
    </row>
    <row r="6" spans="1:128" s="556" customFormat="1">
      <c r="A6" s="2018" t="s">
        <v>953</v>
      </c>
      <c r="B6" s="2018"/>
      <c r="C6" s="2018"/>
      <c r="D6" s="2018"/>
      <c r="E6" s="2018"/>
    </row>
    <row r="7" spans="1:128" s="556" customFormat="1">
      <c r="A7" s="2017" t="s">
        <v>954</v>
      </c>
      <c r="B7" s="2017"/>
      <c r="C7" s="2017"/>
      <c r="D7" s="2017"/>
      <c r="E7" s="2017"/>
    </row>
    <row r="8" spans="1:128" s="556" customFormat="1" ht="13.5" thickBot="1">
      <c r="A8" s="2017"/>
      <c r="B8" s="2017"/>
      <c r="C8" s="2017"/>
      <c r="D8" s="2017"/>
      <c r="E8" s="2017"/>
    </row>
    <row r="9" spans="1:128" s="556" customFormat="1" ht="13.5" thickBot="1">
      <c r="A9" s="557"/>
      <c r="B9" s="558" t="s">
        <v>955</v>
      </c>
      <c r="C9" s="558" t="s">
        <v>956</v>
      </c>
      <c r="D9" s="559" t="s">
        <v>957</v>
      </c>
      <c r="E9" s="560" t="s">
        <v>958</v>
      </c>
    </row>
    <row r="10" spans="1:128" s="556" customFormat="1">
      <c r="A10" s="561"/>
      <c r="B10" s="562"/>
      <c r="C10" s="562"/>
      <c r="D10" s="562"/>
      <c r="E10" s="563"/>
      <c r="F10" s="562"/>
    </row>
    <row r="11" spans="1:128" s="556" customFormat="1" ht="12.95" customHeight="1">
      <c r="A11" s="564" t="s">
        <v>790</v>
      </c>
      <c r="B11" s="565" t="s">
        <v>959</v>
      </c>
      <c r="C11" s="562"/>
      <c r="D11" s="566"/>
      <c r="E11" s="567"/>
      <c r="F11" s="562"/>
    </row>
    <row r="12" spans="1:128" s="556" customFormat="1" ht="12.95" customHeight="1">
      <c r="A12" s="564"/>
      <c r="B12" s="568" t="s">
        <v>960</v>
      </c>
      <c r="C12" s="562"/>
      <c r="D12" s="569"/>
      <c r="E12" s="570"/>
      <c r="F12" s="562"/>
    </row>
    <row r="13" spans="1:128" s="556" customFormat="1" ht="12.95" customHeight="1">
      <c r="A13" s="564"/>
      <c r="B13" s="562" t="s">
        <v>961</v>
      </c>
      <c r="C13" s="562"/>
      <c r="D13" s="566"/>
      <c r="E13" s="567"/>
      <c r="F13" s="562"/>
    </row>
    <row r="14" spans="1:128" s="556" customFormat="1" ht="12.95" customHeight="1">
      <c r="A14" s="561"/>
      <c r="B14" s="562"/>
      <c r="C14" s="562"/>
      <c r="D14" s="566"/>
      <c r="E14" s="567"/>
      <c r="F14" s="562"/>
    </row>
    <row r="15" spans="1:128" s="562" customFormat="1" ht="12.95" customHeight="1" thickBot="1">
      <c r="A15" s="561"/>
      <c r="B15" s="571" t="s">
        <v>762</v>
      </c>
      <c r="C15" s="572"/>
      <c r="D15" s="573"/>
      <c r="E15" s="574"/>
      <c r="G15" s="556"/>
      <c r="H15" s="556"/>
      <c r="I15" s="556"/>
      <c r="J15" s="556"/>
      <c r="K15" s="556"/>
      <c r="L15" s="556"/>
      <c r="M15" s="556"/>
      <c r="N15" s="556"/>
      <c r="O15" s="556"/>
      <c r="P15" s="556"/>
      <c r="Q15" s="556"/>
      <c r="R15" s="556"/>
      <c r="S15" s="556"/>
      <c r="T15" s="556"/>
      <c r="U15" s="556"/>
      <c r="V15" s="556"/>
      <c r="W15" s="556"/>
      <c r="X15" s="556"/>
      <c r="Y15" s="556"/>
      <c r="Z15" s="556"/>
      <c r="AA15" s="556"/>
      <c r="AB15" s="556"/>
      <c r="AC15" s="556"/>
      <c r="AD15" s="556"/>
      <c r="AE15" s="556"/>
      <c r="AF15" s="556"/>
      <c r="AG15" s="556"/>
      <c r="AH15" s="556"/>
      <c r="AI15" s="556"/>
      <c r="AJ15" s="556"/>
      <c r="AK15" s="556"/>
      <c r="AL15" s="556"/>
      <c r="AM15" s="556"/>
      <c r="AN15" s="556"/>
      <c r="AO15" s="556"/>
      <c r="AP15" s="556"/>
      <c r="AQ15" s="556"/>
      <c r="AR15" s="556"/>
      <c r="AS15" s="556"/>
      <c r="AT15" s="556"/>
      <c r="AU15" s="556"/>
      <c r="AV15" s="556"/>
      <c r="AW15" s="556"/>
      <c r="AX15" s="556"/>
      <c r="AY15" s="556"/>
      <c r="AZ15" s="556"/>
      <c r="BA15" s="556"/>
      <c r="BB15" s="556"/>
      <c r="BC15" s="556"/>
      <c r="BD15" s="556"/>
      <c r="DX15" s="556"/>
    </row>
    <row r="16" spans="1:128" s="562" customFormat="1" ht="12.95" customHeight="1" thickTop="1">
      <c r="A16" s="561"/>
      <c r="D16" s="566"/>
      <c r="E16" s="567"/>
      <c r="G16" s="556"/>
      <c r="H16" s="556"/>
      <c r="I16" s="556"/>
      <c r="J16" s="556"/>
      <c r="K16" s="556"/>
      <c r="L16" s="556"/>
      <c r="M16" s="556"/>
      <c r="N16" s="556"/>
      <c r="O16" s="556"/>
      <c r="P16" s="556"/>
      <c r="Q16" s="556"/>
      <c r="R16" s="556"/>
      <c r="S16" s="556"/>
      <c r="T16" s="556"/>
      <c r="U16" s="556"/>
      <c r="V16" s="556"/>
      <c r="W16" s="556"/>
      <c r="X16" s="556"/>
      <c r="Y16" s="556"/>
      <c r="Z16" s="556"/>
      <c r="AA16" s="556"/>
      <c r="AB16" s="556"/>
      <c r="AC16" s="556"/>
      <c r="AD16" s="556"/>
      <c r="AE16" s="556"/>
      <c r="AF16" s="556"/>
      <c r="AG16" s="556"/>
      <c r="AH16" s="556"/>
      <c r="AI16" s="556"/>
      <c r="AJ16" s="556"/>
      <c r="AK16" s="556"/>
      <c r="AL16" s="556"/>
      <c r="AM16" s="556"/>
      <c r="AN16" s="556"/>
      <c r="AO16" s="556"/>
      <c r="AP16" s="556"/>
      <c r="AQ16" s="556"/>
      <c r="AR16" s="556"/>
      <c r="AS16" s="556"/>
      <c r="AT16" s="556"/>
      <c r="AU16" s="556"/>
      <c r="AV16" s="556"/>
      <c r="AW16" s="556"/>
      <c r="AX16" s="556"/>
      <c r="AY16" s="556"/>
      <c r="AZ16" s="556"/>
      <c r="BA16" s="556"/>
      <c r="BB16" s="556"/>
      <c r="BC16" s="556"/>
      <c r="BD16" s="556"/>
      <c r="DX16" s="556"/>
    </row>
    <row r="17" spans="1:128" s="562" customFormat="1" ht="12.95" customHeight="1">
      <c r="A17" s="564" t="s">
        <v>791</v>
      </c>
      <c r="B17" s="565" t="s">
        <v>962</v>
      </c>
      <c r="D17" s="566"/>
      <c r="E17" s="567"/>
      <c r="G17" s="556"/>
      <c r="H17" s="556"/>
      <c r="I17" s="556"/>
      <c r="J17" s="556"/>
      <c r="K17" s="556"/>
      <c r="L17" s="556"/>
      <c r="M17" s="556"/>
      <c r="N17" s="556"/>
      <c r="O17" s="556"/>
      <c r="P17" s="556"/>
      <c r="Q17" s="556"/>
      <c r="R17" s="556"/>
      <c r="S17" s="556"/>
      <c r="T17" s="556"/>
      <c r="U17" s="556"/>
      <c r="V17" s="556"/>
      <c r="W17" s="556"/>
      <c r="X17" s="556"/>
      <c r="Y17" s="556"/>
      <c r="Z17" s="556"/>
      <c r="AA17" s="556"/>
      <c r="AB17" s="556"/>
      <c r="AC17" s="556"/>
      <c r="AD17" s="556"/>
      <c r="AE17" s="556"/>
      <c r="AF17" s="556"/>
      <c r="AG17" s="556"/>
      <c r="AH17" s="556"/>
      <c r="AI17" s="556"/>
      <c r="AJ17" s="556"/>
      <c r="AK17" s="556"/>
      <c r="AL17" s="556"/>
      <c r="AM17" s="556"/>
      <c r="AN17" s="556"/>
      <c r="AO17" s="556"/>
      <c r="AP17" s="556"/>
      <c r="AQ17" s="556"/>
      <c r="AR17" s="556"/>
      <c r="AS17" s="556"/>
      <c r="AT17" s="556"/>
      <c r="AU17" s="556"/>
      <c r="AV17" s="556"/>
      <c r="AW17" s="556"/>
      <c r="AX17" s="556"/>
      <c r="AY17" s="556"/>
      <c r="AZ17" s="556"/>
      <c r="BA17" s="556"/>
      <c r="BB17" s="556"/>
      <c r="BC17" s="556"/>
      <c r="BD17" s="556"/>
      <c r="DX17" s="556"/>
    </row>
    <row r="18" spans="1:128" s="562" customFormat="1">
      <c r="A18" s="561">
        <v>1</v>
      </c>
      <c r="B18" s="562" t="s">
        <v>963</v>
      </c>
      <c r="D18" s="566"/>
      <c r="E18" s="567"/>
      <c r="G18" s="556"/>
      <c r="H18" s="556"/>
      <c r="I18" s="556"/>
      <c r="J18" s="556"/>
      <c r="K18" s="556"/>
      <c r="L18" s="556"/>
      <c r="M18" s="556"/>
      <c r="N18" s="556"/>
      <c r="O18" s="556"/>
      <c r="P18" s="556"/>
      <c r="Q18" s="556"/>
      <c r="R18" s="556"/>
      <c r="S18" s="556"/>
      <c r="T18" s="556"/>
      <c r="U18" s="556"/>
      <c r="V18" s="556"/>
      <c r="W18" s="556"/>
      <c r="X18" s="556"/>
      <c r="Y18" s="556"/>
      <c r="Z18" s="556"/>
      <c r="AA18" s="556"/>
      <c r="AB18" s="556"/>
      <c r="AC18" s="556"/>
      <c r="AD18" s="556"/>
      <c r="AE18" s="556"/>
      <c r="AF18" s="556"/>
      <c r="AG18" s="556"/>
      <c r="AH18" s="556"/>
      <c r="AI18" s="556"/>
      <c r="AJ18" s="556"/>
      <c r="AK18" s="556"/>
      <c r="AL18" s="556"/>
      <c r="AM18" s="556"/>
      <c r="AN18" s="556"/>
      <c r="AO18" s="556"/>
      <c r="AP18" s="556"/>
      <c r="AQ18" s="556"/>
      <c r="AR18" s="556"/>
      <c r="AS18" s="556"/>
      <c r="AT18" s="556"/>
      <c r="AU18" s="556"/>
      <c r="AV18" s="556"/>
      <c r="AW18" s="556"/>
      <c r="AX18" s="556"/>
      <c r="AY18" s="556"/>
      <c r="AZ18" s="556"/>
      <c r="BA18" s="556"/>
      <c r="BB18" s="556"/>
      <c r="BC18" s="556"/>
      <c r="BD18" s="556"/>
      <c r="DX18" s="556"/>
    </row>
    <row r="19" spans="1:128" s="562" customFormat="1">
      <c r="A19" s="561"/>
      <c r="B19" s="562" t="s">
        <v>964</v>
      </c>
      <c r="D19" s="566"/>
      <c r="E19" s="567"/>
      <c r="G19" s="556"/>
      <c r="H19" s="556"/>
      <c r="I19" s="556"/>
      <c r="J19" s="556"/>
      <c r="K19" s="556"/>
      <c r="L19" s="556"/>
      <c r="M19" s="556"/>
      <c r="N19" s="556"/>
      <c r="O19" s="556"/>
      <c r="P19" s="556"/>
      <c r="Q19" s="556"/>
      <c r="R19" s="556"/>
      <c r="S19" s="556"/>
      <c r="T19" s="556"/>
      <c r="U19" s="556"/>
      <c r="V19" s="556"/>
      <c r="W19" s="556"/>
      <c r="X19" s="556"/>
      <c r="Y19" s="556"/>
      <c r="Z19" s="556"/>
      <c r="AA19" s="556"/>
      <c r="AB19" s="556"/>
      <c r="AC19" s="556"/>
      <c r="AD19" s="556"/>
      <c r="AE19" s="556"/>
      <c r="AF19" s="556"/>
      <c r="AG19" s="556"/>
      <c r="AH19" s="556"/>
      <c r="AI19" s="556"/>
      <c r="AJ19" s="556"/>
      <c r="AK19" s="556"/>
      <c r="AL19" s="556"/>
      <c r="AM19" s="556"/>
      <c r="AN19" s="556"/>
      <c r="AO19" s="556"/>
      <c r="AP19" s="556"/>
      <c r="AQ19" s="556"/>
      <c r="AR19" s="556"/>
      <c r="AS19" s="556"/>
      <c r="AT19" s="556"/>
      <c r="AU19" s="556"/>
      <c r="AV19" s="556"/>
      <c r="AW19" s="556"/>
      <c r="AX19" s="556"/>
      <c r="AY19" s="556"/>
      <c r="AZ19" s="556"/>
      <c r="BA19" s="556"/>
      <c r="BB19" s="556"/>
      <c r="BC19" s="556"/>
      <c r="BD19" s="556"/>
      <c r="DX19" s="556"/>
    </row>
    <row r="20" spans="1:128" s="562" customFormat="1">
      <c r="A20" s="561"/>
      <c r="B20" s="562" t="s">
        <v>965</v>
      </c>
      <c r="D20" s="566"/>
      <c r="E20" s="567"/>
      <c r="G20" s="556"/>
      <c r="H20" s="556"/>
      <c r="I20" s="556"/>
      <c r="J20" s="556"/>
      <c r="K20" s="556"/>
      <c r="L20" s="556"/>
      <c r="M20" s="556"/>
      <c r="N20" s="556"/>
      <c r="O20" s="556"/>
      <c r="P20" s="556"/>
      <c r="Q20" s="556"/>
      <c r="R20" s="556"/>
      <c r="S20" s="556"/>
      <c r="T20" s="556"/>
      <c r="U20" s="556"/>
      <c r="V20" s="556"/>
      <c r="W20" s="556"/>
      <c r="X20" s="556"/>
      <c r="Y20" s="556"/>
      <c r="Z20" s="556"/>
      <c r="AA20" s="556"/>
      <c r="AB20" s="556"/>
      <c r="AC20" s="556"/>
      <c r="AD20" s="556"/>
      <c r="AE20" s="556"/>
      <c r="AF20" s="556"/>
      <c r="AG20" s="556"/>
      <c r="AH20" s="556"/>
      <c r="AI20" s="556"/>
      <c r="AJ20" s="556"/>
      <c r="AK20" s="556"/>
      <c r="AL20" s="556"/>
      <c r="AM20" s="556"/>
      <c r="AN20" s="556"/>
      <c r="AO20" s="556"/>
      <c r="AP20" s="556"/>
      <c r="AQ20" s="556"/>
      <c r="AR20" s="556"/>
      <c r="AS20" s="556"/>
      <c r="AT20" s="556"/>
      <c r="AU20" s="556"/>
      <c r="AV20" s="556"/>
      <c r="AW20" s="556"/>
      <c r="AX20" s="556"/>
      <c r="AY20" s="556"/>
      <c r="AZ20" s="556"/>
      <c r="BA20" s="556"/>
      <c r="BB20" s="556"/>
      <c r="BC20" s="556"/>
      <c r="BD20" s="556"/>
      <c r="DX20" s="556"/>
    </row>
    <row r="21" spans="1:128" s="562" customFormat="1">
      <c r="A21" s="561"/>
      <c r="B21" s="562" t="s">
        <v>966</v>
      </c>
      <c r="D21" s="566"/>
      <c r="E21" s="567"/>
      <c r="G21" s="556"/>
      <c r="H21" s="556"/>
      <c r="I21" s="556"/>
      <c r="J21" s="556"/>
      <c r="K21" s="556"/>
      <c r="L21" s="556"/>
      <c r="M21" s="556"/>
      <c r="N21" s="556"/>
      <c r="O21" s="556"/>
      <c r="P21" s="556"/>
      <c r="Q21" s="556"/>
      <c r="R21" s="556"/>
      <c r="S21" s="556"/>
      <c r="T21" s="556"/>
      <c r="U21" s="556"/>
      <c r="V21" s="556"/>
      <c r="W21" s="556"/>
      <c r="X21" s="556"/>
      <c r="Y21" s="556"/>
      <c r="Z21" s="556"/>
      <c r="AA21" s="556"/>
      <c r="AB21" s="556"/>
      <c r="AC21" s="556"/>
      <c r="AD21" s="556"/>
      <c r="AE21" s="556"/>
      <c r="AF21" s="556"/>
      <c r="AG21" s="556"/>
      <c r="AH21" s="556"/>
      <c r="AI21" s="556"/>
      <c r="AJ21" s="556"/>
      <c r="AK21" s="556"/>
      <c r="AL21" s="556"/>
      <c r="AM21" s="556"/>
      <c r="AN21" s="556"/>
      <c r="AO21" s="556"/>
      <c r="AP21" s="556"/>
      <c r="AQ21" s="556"/>
      <c r="AR21" s="556"/>
      <c r="AS21" s="556"/>
      <c r="AT21" s="556"/>
      <c r="AU21" s="556"/>
      <c r="AV21" s="556"/>
      <c r="AW21" s="556"/>
      <c r="AX21" s="556"/>
      <c r="AY21" s="556"/>
      <c r="AZ21" s="556"/>
      <c r="BA21" s="556"/>
      <c r="BB21" s="556"/>
      <c r="BC21" s="556"/>
      <c r="BD21" s="556"/>
      <c r="DX21" s="556"/>
    </row>
    <row r="22" spans="1:128" s="562" customFormat="1">
      <c r="A22" s="561"/>
      <c r="B22" s="562" t="s">
        <v>967</v>
      </c>
      <c r="D22" s="566"/>
      <c r="E22" s="567"/>
      <c r="G22" s="556"/>
      <c r="H22" s="556"/>
      <c r="I22" s="556"/>
      <c r="J22" s="556"/>
      <c r="K22" s="556"/>
      <c r="L22" s="556"/>
      <c r="M22" s="556"/>
      <c r="N22" s="556"/>
      <c r="O22" s="556"/>
      <c r="P22" s="556"/>
      <c r="Q22" s="556"/>
      <c r="R22" s="556"/>
      <c r="S22" s="556"/>
      <c r="T22" s="556"/>
      <c r="U22" s="556"/>
      <c r="V22" s="556"/>
      <c r="W22" s="556"/>
      <c r="X22" s="556"/>
      <c r="Y22" s="556"/>
      <c r="Z22" s="556"/>
      <c r="AA22" s="556"/>
      <c r="AB22" s="556"/>
      <c r="AC22" s="556"/>
      <c r="AD22" s="556"/>
      <c r="AE22" s="556"/>
      <c r="AF22" s="556"/>
      <c r="AG22" s="556"/>
      <c r="AH22" s="556"/>
      <c r="AI22" s="556"/>
      <c r="AJ22" s="556"/>
      <c r="AK22" s="556"/>
      <c r="AL22" s="556"/>
      <c r="AM22" s="556"/>
      <c r="AN22" s="556"/>
      <c r="AO22" s="556"/>
      <c r="AP22" s="556"/>
      <c r="AQ22" s="556"/>
      <c r="AR22" s="556"/>
      <c r="AS22" s="556"/>
      <c r="AT22" s="556"/>
      <c r="AU22" s="556"/>
      <c r="AV22" s="556"/>
      <c r="AW22" s="556"/>
      <c r="AX22" s="556"/>
      <c r="AY22" s="556"/>
      <c r="AZ22" s="556"/>
      <c r="BA22" s="556"/>
      <c r="BB22" s="556"/>
      <c r="BC22" s="556"/>
      <c r="BD22" s="556"/>
      <c r="DX22" s="556"/>
    </row>
    <row r="23" spans="1:128" s="562" customFormat="1">
      <c r="A23" s="561"/>
      <c r="B23" s="575" t="s">
        <v>965</v>
      </c>
      <c r="D23" s="566"/>
      <c r="E23" s="567"/>
      <c r="G23" s="556"/>
      <c r="H23" s="556"/>
      <c r="I23" s="556"/>
      <c r="J23" s="556"/>
      <c r="K23" s="556"/>
      <c r="L23" s="556"/>
      <c r="M23" s="556"/>
      <c r="N23" s="556"/>
      <c r="O23" s="556"/>
      <c r="P23" s="556"/>
      <c r="Q23" s="556"/>
      <c r="R23" s="556"/>
      <c r="S23" s="556"/>
      <c r="T23" s="556"/>
      <c r="U23" s="556"/>
      <c r="V23" s="556"/>
      <c r="W23" s="556"/>
      <c r="X23" s="556"/>
      <c r="Y23" s="556"/>
      <c r="Z23" s="556"/>
      <c r="AA23" s="556"/>
      <c r="AB23" s="556"/>
      <c r="AC23" s="556"/>
      <c r="AD23" s="556"/>
      <c r="AE23" s="556"/>
      <c r="AF23" s="556"/>
      <c r="AG23" s="556"/>
      <c r="AH23" s="556"/>
      <c r="AI23" s="556"/>
      <c r="AJ23" s="556"/>
      <c r="AK23" s="556"/>
      <c r="AL23" s="556"/>
      <c r="AM23" s="556"/>
      <c r="AN23" s="556"/>
      <c r="AO23" s="556"/>
      <c r="AP23" s="556"/>
      <c r="AQ23" s="556"/>
      <c r="AR23" s="556"/>
      <c r="AS23" s="556"/>
      <c r="AT23" s="556"/>
      <c r="AU23" s="556"/>
      <c r="AV23" s="556"/>
      <c r="AW23" s="556"/>
      <c r="AX23" s="556"/>
      <c r="AY23" s="556"/>
      <c r="AZ23" s="556"/>
      <c r="BA23" s="556"/>
      <c r="BB23" s="556"/>
      <c r="BC23" s="556"/>
      <c r="BD23" s="556"/>
      <c r="DX23" s="556"/>
    </row>
    <row r="24" spans="1:128" s="562" customFormat="1">
      <c r="A24" s="561"/>
      <c r="B24" s="575" t="s">
        <v>966</v>
      </c>
      <c r="D24" s="566"/>
      <c r="E24" s="567"/>
      <c r="G24" s="556"/>
      <c r="H24" s="556"/>
      <c r="I24" s="556"/>
      <c r="J24" s="556"/>
      <c r="K24" s="556"/>
      <c r="L24" s="556"/>
      <c r="M24" s="556"/>
      <c r="N24" s="556"/>
      <c r="O24" s="556"/>
      <c r="P24" s="556"/>
      <c r="Q24" s="556"/>
      <c r="R24" s="556"/>
      <c r="S24" s="556"/>
      <c r="T24" s="556"/>
      <c r="U24" s="556"/>
      <c r="V24" s="556"/>
      <c r="W24" s="556"/>
      <c r="X24" s="556"/>
      <c r="Y24" s="556"/>
      <c r="Z24" s="556"/>
      <c r="AA24" s="556"/>
      <c r="AB24" s="556"/>
      <c r="AC24" s="556"/>
      <c r="AD24" s="556"/>
      <c r="AE24" s="556"/>
      <c r="AF24" s="556"/>
      <c r="AG24" s="556"/>
      <c r="AH24" s="556"/>
      <c r="AI24" s="556"/>
      <c r="AJ24" s="556"/>
      <c r="AK24" s="556"/>
      <c r="AL24" s="556"/>
      <c r="AM24" s="556"/>
      <c r="AN24" s="556"/>
      <c r="AO24" s="556"/>
      <c r="AP24" s="556"/>
      <c r="AQ24" s="556"/>
      <c r="AR24" s="556"/>
      <c r="AS24" s="556"/>
      <c r="AT24" s="556"/>
      <c r="AU24" s="556"/>
      <c r="AV24" s="556"/>
      <c r="AW24" s="556"/>
      <c r="AX24" s="556"/>
      <c r="AY24" s="556"/>
      <c r="AZ24" s="556"/>
      <c r="BA24" s="556"/>
      <c r="BB24" s="556"/>
      <c r="BC24" s="556"/>
      <c r="BD24" s="556"/>
      <c r="DX24" s="556"/>
    </row>
    <row r="25" spans="1:128" s="562" customFormat="1">
      <c r="A25" s="561">
        <f>A18+1</f>
        <v>2</v>
      </c>
      <c r="B25" s="562" t="s">
        <v>968</v>
      </c>
      <c r="D25" s="566"/>
      <c r="E25" s="567"/>
      <c r="G25" s="556"/>
      <c r="H25" s="556"/>
      <c r="I25" s="556"/>
      <c r="J25" s="556"/>
      <c r="K25" s="556"/>
      <c r="L25" s="556"/>
      <c r="M25" s="556"/>
      <c r="N25" s="556"/>
      <c r="O25" s="556"/>
      <c r="P25" s="556"/>
      <c r="Q25" s="556"/>
      <c r="R25" s="556"/>
      <c r="S25" s="556"/>
      <c r="T25" s="556"/>
      <c r="U25" s="556"/>
      <c r="V25" s="556"/>
      <c r="W25" s="556"/>
      <c r="X25" s="556"/>
      <c r="Y25" s="556"/>
      <c r="Z25" s="556"/>
      <c r="AA25" s="556"/>
      <c r="AB25" s="556"/>
      <c r="AC25" s="556"/>
      <c r="AD25" s="556"/>
      <c r="AE25" s="556"/>
      <c r="AF25" s="556"/>
      <c r="AG25" s="556"/>
      <c r="AH25" s="556"/>
      <c r="AI25" s="556"/>
      <c r="AJ25" s="556"/>
      <c r="AK25" s="556"/>
      <c r="AL25" s="556"/>
      <c r="AM25" s="556"/>
      <c r="AN25" s="556"/>
      <c r="AO25" s="556"/>
      <c r="AP25" s="556"/>
      <c r="AQ25" s="556"/>
      <c r="AR25" s="556"/>
      <c r="AS25" s="556"/>
      <c r="AT25" s="556"/>
      <c r="AU25" s="556"/>
      <c r="AV25" s="556"/>
      <c r="AW25" s="556"/>
      <c r="AX25" s="556"/>
      <c r="AY25" s="556"/>
      <c r="AZ25" s="556"/>
      <c r="BA25" s="556"/>
      <c r="BB25" s="556"/>
      <c r="BC25" s="556"/>
      <c r="BD25" s="556"/>
      <c r="DX25" s="556"/>
    </row>
    <row r="26" spans="1:128" s="562" customFormat="1">
      <c r="A26" s="561">
        <f>A25+1</f>
        <v>3</v>
      </c>
      <c r="B26" s="562" t="s">
        <v>792</v>
      </c>
      <c r="D26" s="566"/>
      <c r="E26" s="567"/>
      <c r="G26" s="556"/>
      <c r="H26" s="556"/>
      <c r="I26" s="556"/>
      <c r="J26" s="556"/>
      <c r="K26" s="556"/>
      <c r="L26" s="556"/>
      <c r="M26" s="556"/>
      <c r="N26" s="556"/>
      <c r="O26" s="556"/>
      <c r="P26" s="556"/>
      <c r="Q26" s="556"/>
      <c r="R26" s="556"/>
      <c r="S26" s="556"/>
      <c r="T26" s="556"/>
      <c r="U26" s="556"/>
      <c r="V26" s="556"/>
      <c r="W26" s="556"/>
      <c r="X26" s="556"/>
      <c r="Y26" s="556"/>
      <c r="Z26" s="556"/>
      <c r="AA26" s="556"/>
      <c r="AB26" s="556"/>
      <c r="AC26" s="556"/>
      <c r="AD26" s="556"/>
      <c r="AE26" s="556"/>
      <c r="AF26" s="556"/>
      <c r="AG26" s="556"/>
      <c r="AH26" s="556"/>
      <c r="AI26" s="556"/>
      <c r="AJ26" s="556"/>
      <c r="AK26" s="556"/>
      <c r="AL26" s="556"/>
      <c r="AM26" s="556"/>
      <c r="AN26" s="556"/>
      <c r="AO26" s="556"/>
      <c r="AP26" s="556"/>
      <c r="AQ26" s="556"/>
      <c r="AR26" s="556"/>
      <c r="AS26" s="556"/>
      <c r="AT26" s="556"/>
      <c r="AU26" s="556"/>
      <c r="AV26" s="556"/>
      <c r="AW26" s="556"/>
      <c r="AX26" s="556"/>
      <c r="AY26" s="556"/>
      <c r="AZ26" s="556"/>
      <c r="BA26" s="556"/>
      <c r="BB26" s="556"/>
      <c r="BC26" s="556"/>
      <c r="BD26" s="556"/>
      <c r="DX26" s="556"/>
    </row>
    <row r="27" spans="1:128" s="562" customFormat="1">
      <c r="A27" s="561">
        <f>A26+1</f>
        <v>4</v>
      </c>
      <c r="B27" s="562" t="s">
        <v>793</v>
      </c>
      <c r="D27" s="566"/>
      <c r="E27" s="567"/>
      <c r="G27" s="556"/>
      <c r="H27" s="556"/>
      <c r="I27" s="556"/>
      <c r="J27" s="556"/>
      <c r="K27" s="556"/>
      <c r="L27" s="556"/>
      <c r="M27" s="556"/>
      <c r="N27" s="556"/>
      <c r="O27" s="556"/>
      <c r="P27" s="556"/>
      <c r="Q27" s="556"/>
      <c r="R27" s="556"/>
      <c r="S27" s="556"/>
      <c r="T27" s="556"/>
      <c r="U27" s="556"/>
      <c r="V27" s="556"/>
      <c r="W27" s="556"/>
      <c r="X27" s="556"/>
      <c r="Y27" s="556"/>
      <c r="Z27" s="556"/>
      <c r="AA27" s="556"/>
      <c r="AB27" s="556"/>
      <c r="AC27" s="556"/>
      <c r="AD27" s="556"/>
      <c r="AE27" s="556"/>
      <c r="AF27" s="556"/>
      <c r="AG27" s="556"/>
      <c r="AH27" s="556"/>
      <c r="AI27" s="556"/>
      <c r="AJ27" s="556"/>
      <c r="AK27" s="556"/>
      <c r="AL27" s="556"/>
      <c r="AM27" s="556"/>
      <c r="AN27" s="556"/>
      <c r="AO27" s="556"/>
      <c r="AP27" s="556"/>
      <c r="AQ27" s="556"/>
      <c r="AR27" s="556"/>
      <c r="AS27" s="556"/>
      <c r="AT27" s="556"/>
      <c r="AU27" s="556"/>
      <c r="AV27" s="556"/>
      <c r="AW27" s="556"/>
      <c r="AX27" s="556"/>
      <c r="AY27" s="556"/>
      <c r="AZ27" s="556"/>
      <c r="BA27" s="556"/>
      <c r="BB27" s="556"/>
      <c r="BC27" s="556"/>
      <c r="BD27" s="556"/>
      <c r="DX27" s="556"/>
    </row>
    <row r="28" spans="1:128" s="562" customFormat="1">
      <c r="A28" s="561">
        <f>A27+1</f>
        <v>5</v>
      </c>
      <c r="B28" s="562" t="s">
        <v>794</v>
      </c>
      <c r="D28" s="566"/>
      <c r="E28" s="567"/>
      <c r="G28" s="556"/>
      <c r="H28" s="556"/>
      <c r="I28" s="556"/>
      <c r="J28" s="556"/>
      <c r="K28" s="556"/>
      <c r="L28" s="556"/>
      <c r="M28" s="556"/>
      <c r="N28" s="556"/>
      <c r="O28" s="556"/>
      <c r="P28" s="556"/>
      <c r="Q28" s="556"/>
      <c r="R28" s="556"/>
      <c r="S28" s="556"/>
      <c r="T28" s="556"/>
      <c r="U28" s="556"/>
      <c r="V28" s="556"/>
      <c r="W28" s="556"/>
      <c r="X28" s="556"/>
      <c r="Y28" s="556"/>
      <c r="Z28" s="556"/>
      <c r="AA28" s="556"/>
      <c r="AB28" s="556"/>
      <c r="AC28" s="556"/>
      <c r="AD28" s="556"/>
      <c r="AE28" s="556"/>
      <c r="AF28" s="556"/>
      <c r="AG28" s="556"/>
      <c r="AH28" s="556"/>
      <c r="AI28" s="556"/>
      <c r="AJ28" s="556"/>
      <c r="AK28" s="556"/>
      <c r="AL28" s="556"/>
      <c r="AM28" s="556"/>
      <c r="AN28" s="556"/>
      <c r="AO28" s="556"/>
      <c r="AP28" s="556"/>
      <c r="AQ28" s="556"/>
      <c r="AR28" s="556"/>
      <c r="AS28" s="556"/>
      <c r="AT28" s="556"/>
      <c r="AU28" s="556"/>
      <c r="AV28" s="556"/>
      <c r="AW28" s="556"/>
      <c r="AX28" s="556"/>
      <c r="AY28" s="556"/>
      <c r="AZ28" s="556"/>
      <c r="BA28" s="556"/>
      <c r="BB28" s="556"/>
      <c r="BC28" s="556"/>
      <c r="BD28" s="556"/>
      <c r="DX28" s="556"/>
    </row>
    <row r="29" spans="1:128" s="562" customFormat="1">
      <c r="A29" s="561">
        <f>A28+1</f>
        <v>6</v>
      </c>
      <c r="B29" s="562" t="s">
        <v>314</v>
      </c>
      <c r="D29" s="566"/>
      <c r="E29" s="567"/>
      <c r="G29" s="556"/>
      <c r="H29" s="556"/>
      <c r="I29" s="556"/>
      <c r="J29" s="556"/>
      <c r="K29" s="556"/>
      <c r="L29" s="556"/>
      <c r="M29" s="556"/>
      <c r="N29" s="556"/>
      <c r="O29" s="556"/>
      <c r="P29" s="556"/>
      <c r="Q29" s="556"/>
      <c r="R29" s="556"/>
      <c r="S29" s="556"/>
      <c r="T29" s="556"/>
      <c r="U29" s="556"/>
      <c r="V29" s="556"/>
      <c r="W29" s="556"/>
      <c r="X29" s="556"/>
      <c r="Y29" s="556"/>
      <c r="Z29" s="556"/>
      <c r="AA29" s="556"/>
      <c r="AB29" s="556"/>
      <c r="AC29" s="556"/>
      <c r="AD29" s="556"/>
      <c r="AE29" s="556"/>
      <c r="AF29" s="556"/>
      <c r="AG29" s="556"/>
      <c r="AH29" s="556"/>
      <c r="AI29" s="556"/>
      <c r="AJ29" s="556"/>
      <c r="AK29" s="556"/>
      <c r="AL29" s="556"/>
      <c r="AM29" s="556"/>
      <c r="AN29" s="556"/>
      <c r="AO29" s="556"/>
      <c r="AP29" s="556"/>
      <c r="AQ29" s="556"/>
      <c r="AR29" s="556"/>
      <c r="AS29" s="556"/>
      <c r="AT29" s="556"/>
      <c r="AU29" s="556"/>
      <c r="AV29" s="556"/>
      <c r="AW29" s="556"/>
      <c r="AX29" s="556"/>
      <c r="AY29" s="556"/>
      <c r="AZ29" s="556"/>
      <c r="BA29" s="556"/>
      <c r="BB29" s="556"/>
      <c r="BC29" s="556"/>
      <c r="BD29" s="556"/>
      <c r="DX29" s="556"/>
    </row>
    <row r="30" spans="1:128" s="562" customFormat="1">
      <c r="B30" s="562" t="s">
        <v>795</v>
      </c>
      <c r="D30" s="566"/>
      <c r="E30" s="567"/>
      <c r="G30" s="556"/>
      <c r="H30" s="556"/>
      <c r="I30" s="556"/>
      <c r="J30" s="556"/>
      <c r="K30" s="556"/>
      <c r="L30" s="556"/>
      <c r="M30" s="556"/>
      <c r="N30" s="556"/>
      <c r="O30" s="556"/>
      <c r="P30" s="556"/>
      <c r="Q30" s="556"/>
      <c r="R30" s="556"/>
      <c r="S30" s="556"/>
      <c r="T30" s="556"/>
      <c r="U30" s="556"/>
      <c r="V30" s="556"/>
      <c r="W30" s="556"/>
      <c r="X30" s="556"/>
      <c r="Y30" s="556"/>
      <c r="Z30" s="556"/>
      <c r="AA30" s="556"/>
      <c r="AB30" s="556"/>
      <c r="AC30" s="556"/>
      <c r="AD30" s="556"/>
      <c r="AE30" s="556"/>
      <c r="AF30" s="556"/>
      <c r="AG30" s="556"/>
      <c r="AH30" s="556"/>
      <c r="AI30" s="556"/>
      <c r="AJ30" s="556"/>
      <c r="AK30" s="556"/>
      <c r="AL30" s="556"/>
      <c r="AM30" s="556"/>
      <c r="AN30" s="556"/>
      <c r="AO30" s="556"/>
      <c r="AP30" s="556"/>
      <c r="AQ30" s="556"/>
      <c r="AR30" s="556"/>
      <c r="AS30" s="556"/>
      <c r="AT30" s="556"/>
      <c r="AU30" s="556"/>
      <c r="AV30" s="556"/>
      <c r="AW30" s="556"/>
      <c r="AX30" s="556"/>
      <c r="AY30" s="556"/>
      <c r="AZ30" s="556"/>
      <c r="BA30" s="556"/>
      <c r="BB30" s="556"/>
      <c r="BC30" s="556"/>
      <c r="BD30" s="556"/>
      <c r="DX30" s="556"/>
    </row>
    <row r="31" spans="1:128" s="562" customFormat="1">
      <c r="B31" s="562" t="s">
        <v>796</v>
      </c>
      <c r="D31" s="566"/>
      <c r="E31" s="567"/>
      <c r="G31" s="556"/>
      <c r="H31" s="556"/>
      <c r="I31" s="556"/>
      <c r="J31" s="556"/>
      <c r="K31" s="556"/>
      <c r="L31" s="556"/>
      <c r="M31" s="556"/>
      <c r="N31" s="556"/>
      <c r="O31" s="556"/>
      <c r="P31" s="556"/>
      <c r="Q31" s="556"/>
      <c r="R31" s="556"/>
      <c r="S31" s="556"/>
      <c r="T31" s="556"/>
      <c r="U31" s="556"/>
      <c r="V31" s="556"/>
      <c r="W31" s="556"/>
      <c r="X31" s="556"/>
      <c r="Y31" s="556"/>
      <c r="Z31" s="556"/>
      <c r="AA31" s="556"/>
      <c r="AB31" s="556"/>
      <c r="AC31" s="556"/>
      <c r="AD31" s="556"/>
      <c r="AE31" s="556"/>
      <c r="AF31" s="556"/>
      <c r="AG31" s="556"/>
      <c r="AH31" s="556"/>
      <c r="AI31" s="556"/>
      <c r="AJ31" s="556"/>
      <c r="AK31" s="556"/>
      <c r="AL31" s="556"/>
      <c r="AM31" s="556"/>
      <c r="AN31" s="556"/>
      <c r="AO31" s="556"/>
      <c r="AP31" s="556"/>
      <c r="AQ31" s="556"/>
      <c r="AR31" s="556"/>
      <c r="AS31" s="556"/>
      <c r="AT31" s="556"/>
      <c r="AU31" s="556"/>
      <c r="AV31" s="556"/>
      <c r="AW31" s="556"/>
      <c r="AX31" s="556"/>
      <c r="AY31" s="556"/>
      <c r="AZ31" s="556"/>
      <c r="BA31" s="556"/>
      <c r="BB31" s="556"/>
      <c r="BC31" s="556"/>
      <c r="BD31" s="556"/>
      <c r="DX31" s="556"/>
    </row>
    <row r="32" spans="1:128" s="562" customFormat="1">
      <c r="A32" s="561"/>
      <c r="B32" s="562" t="s">
        <v>797</v>
      </c>
      <c r="D32" s="566"/>
      <c r="E32" s="567"/>
      <c r="G32" s="556"/>
      <c r="H32" s="556"/>
      <c r="I32" s="556"/>
      <c r="J32" s="556"/>
      <c r="K32" s="556"/>
      <c r="L32" s="556"/>
      <c r="M32" s="556"/>
      <c r="N32" s="556"/>
      <c r="O32" s="556"/>
      <c r="P32" s="556"/>
      <c r="Q32" s="556"/>
      <c r="R32" s="556"/>
      <c r="S32" s="556"/>
      <c r="T32" s="556"/>
      <c r="U32" s="556"/>
      <c r="V32" s="556"/>
      <c r="W32" s="556"/>
      <c r="X32" s="556"/>
      <c r="Y32" s="556"/>
      <c r="Z32" s="556"/>
      <c r="AA32" s="556"/>
      <c r="AB32" s="556"/>
      <c r="AC32" s="556"/>
      <c r="AD32" s="556"/>
      <c r="AE32" s="556"/>
      <c r="AF32" s="556"/>
      <c r="AG32" s="556"/>
      <c r="AH32" s="556"/>
      <c r="AI32" s="556"/>
      <c r="AJ32" s="556"/>
      <c r="AK32" s="556"/>
      <c r="AL32" s="556"/>
      <c r="AM32" s="556"/>
      <c r="AN32" s="556"/>
      <c r="AO32" s="556"/>
      <c r="AP32" s="556"/>
      <c r="AQ32" s="556"/>
      <c r="AR32" s="556"/>
      <c r="AS32" s="556"/>
      <c r="AT32" s="556"/>
      <c r="AU32" s="556"/>
      <c r="AV32" s="556"/>
      <c r="AW32" s="556"/>
      <c r="AX32" s="556"/>
      <c r="AY32" s="556"/>
      <c r="AZ32" s="556"/>
      <c r="BA32" s="556"/>
      <c r="BB32" s="556"/>
      <c r="BC32" s="556"/>
      <c r="BD32" s="556"/>
      <c r="DX32" s="556"/>
    </row>
    <row r="33" spans="1:128" s="562" customFormat="1">
      <c r="A33" s="561"/>
      <c r="B33" s="562" t="s">
        <v>798</v>
      </c>
      <c r="D33" s="566"/>
      <c r="E33" s="567"/>
      <c r="G33" s="556"/>
      <c r="H33" s="556"/>
      <c r="I33" s="556"/>
      <c r="J33" s="556"/>
      <c r="K33" s="556"/>
      <c r="L33" s="556"/>
      <c r="M33" s="556"/>
      <c r="N33" s="556"/>
      <c r="O33" s="556"/>
      <c r="P33" s="556"/>
      <c r="Q33" s="556"/>
      <c r="R33" s="556"/>
      <c r="S33" s="556"/>
      <c r="T33" s="556"/>
      <c r="U33" s="556"/>
      <c r="V33" s="556"/>
      <c r="W33" s="556"/>
      <c r="X33" s="556"/>
      <c r="Y33" s="556"/>
      <c r="Z33" s="556"/>
      <c r="AA33" s="556"/>
      <c r="AB33" s="556"/>
      <c r="AC33" s="556"/>
      <c r="AD33" s="556"/>
      <c r="AE33" s="556"/>
      <c r="AF33" s="556"/>
      <c r="AG33" s="556"/>
      <c r="AH33" s="556"/>
      <c r="AI33" s="556"/>
      <c r="AJ33" s="556"/>
      <c r="AK33" s="556"/>
      <c r="AL33" s="556"/>
      <c r="AM33" s="556"/>
      <c r="AN33" s="556"/>
      <c r="AO33" s="556"/>
      <c r="AP33" s="556"/>
      <c r="AQ33" s="556"/>
      <c r="AR33" s="556"/>
      <c r="AS33" s="556"/>
      <c r="AT33" s="556"/>
      <c r="AU33" s="556"/>
      <c r="AV33" s="556"/>
      <c r="AW33" s="556"/>
      <c r="AX33" s="556"/>
      <c r="AY33" s="556"/>
      <c r="AZ33" s="556"/>
      <c r="BA33" s="556"/>
      <c r="BB33" s="556"/>
      <c r="BC33" s="556"/>
      <c r="BD33" s="556"/>
      <c r="DX33" s="556"/>
    </row>
    <row r="34" spans="1:128" s="562" customFormat="1">
      <c r="A34" s="561"/>
      <c r="B34" s="562" t="s">
        <v>799</v>
      </c>
      <c r="D34" s="566"/>
      <c r="E34" s="567"/>
      <c r="G34" s="556"/>
      <c r="H34" s="556"/>
      <c r="I34" s="556"/>
      <c r="J34" s="556"/>
      <c r="K34" s="556"/>
      <c r="L34" s="556"/>
      <c r="M34" s="556"/>
      <c r="N34" s="556"/>
      <c r="O34" s="556"/>
      <c r="P34" s="556"/>
      <c r="Q34" s="556"/>
      <c r="R34" s="556"/>
      <c r="S34" s="556"/>
      <c r="T34" s="556"/>
      <c r="U34" s="556"/>
      <c r="V34" s="556"/>
      <c r="W34" s="556"/>
      <c r="X34" s="556"/>
      <c r="Y34" s="556"/>
      <c r="Z34" s="556"/>
      <c r="AA34" s="556"/>
      <c r="AB34" s="556"/>
      <c r="AC34" s="556"/>
      <c r="AD34" s="556"/>
      <c r="AE34" s="556"/>
      <c r="AF34" s="556"/>
      <c r="AG34" s="556"/>
      <c r="AH34" s="556"/>
      <c r="AI34" s="556"/>
      <c r="AJ34" s="556"/>
      <c r="AK34" s="556"/>
      <c r="AL34" s="556"/>
      <c r="AM34" s="556"/>
      <c r="AN34" s="556"/>
      <c r="AO34" s="556"/>
      <c r="AP34" s="556"/>
      <c r="AQ34" s="556"/>
      <c r="AR34" s="556"/>
      <c r="AS34" s="556"/>
      <c r="AT34" s="556"/>
      <c r="AU34" s="556"/>
      <c r="AV34" s="556"/>
      <c r="AW34" s="556"/>
      <c r="AX34" s="556"/>
      <c r="AY34" s="556"/>
      <c r="AZ34" s="556"/>
      <c r="BA34" s="556"/>
      <c r="BB34" s="556"/>
      <c r="BC34" s="556"/>
      <c r="BD34" s="556"/>
      <c r="DX34" s="556"/>
    </row>
    <row r="35" spans="1:128">
      <c r="B35" s="562" t="s">
        <v>800</v>
      </c>
      <c r="D35" s="566"/>
      <c r="E35" s="567"/>
    </row>
    <row r="36" spans="1:128">
      <c r="B36" s="562" t="s">
        <v>801</v>
      </c>
      <c r="D36" s="566"/>
      <c r="E36" s="567" t="s">
        <v>969</v>
      </c>
    </row>
    <row r="37" spans="1:128">
      <c r="A37" s="561">
        <f>A29+1</f>
        <v>7</v>
      </c>
      <c r="B37" s="562" t="s">
        <v>802</v>
      </c>
      <c r="D37" s="566"/>
      <c r="E37" s="567"/>
    </row>
    <row r="38" spans="1:128">
      <c r="A38" s="561">
        <f>A37+1</f>
        <v>8</v>
      </c>
      <c r="B38" s="562" t="s">
        <v>803</v>
      </c>
      <c r="D38" s="566"/>
      <c r="E38" s="567"/>
    </row>
    <row r="39" spans="1:128">
      <c r="A39" s="561">
        <f>+A38+1</f>
        <v>9</v>
      </c>
      <c r="B39" s="562" t="s">
        <v>804</v>
      </c>
      <c r="D39" s="566"/>
      <c r="E39" s="567"/>
    </row>
    <row r="40" spans="1:128">
      <c r="A40" s="561">
        <f>A39+1</f>
        <v>10</v>
      </c>
      <c r="B40" s="563" t="s">
        <v>805</v>
      </c>
      <c r="D40" s="566"/>
      <c r="E40" s="567"/>
    </row>
    <row r="41" spans="1:128">
      <c r="B41" s="563" t="s">
        <v>806</v>
      </c>
      <c r="D41" s="566"/>
      <c r="E41" s="567"/>
    </row>
    <row r="42" spans="1:128">
      <c r="B42" s="563" t="s">
        <v>807</v>
      </c>
      <c r="D42" s="566"/>
      <c r="E42" s="567"/>
    </row>
    <row r="43" spans="1:128">
      <c r="A43" s="561">
        <f>A40+1</f>
        <v>11</v>
      </c>
      <c r="B43" s="562" t="s">
        <v>970</v>
      </c>
      <c r="D43" s="566"/>
      <c r="E43" s="567"/>
    </row>
    <row r="44" spans="1:128">
      <c r="A44" s="561">
        <f>A43+1</f>
        <v>12</v>
      </c>
      <c r="B44" s="562" t="s">
        <v>971</v>
      </c>
      <c r="D44" s="566"/>
      <c r="E44" s="567"/>
    </row>
    <row r="45" spans="1:128">
      <c r="A45" s="561">
        <f>A44+1</f>
        <v>13</v>
      </c>
      <c r="B45" s="562" t="s">
        <v>972</v>
      </c>
      <c r="D45" s="566"/>
      <c r="E45" s="567"/>
    </row>
    <row r="46" spans="1:128" s="556" customFormat="1" ht="12.95" customHeight="1">
      <c r="A46" s="561">
        <v>14</v>
      </c>
      <c r="B46" s="562" t="s">
        <v>973</v>
      </c>
      <c r="C46" s="562"/>
      <c r="D46" s="566"/>
      <c r="E46" s="567"/>
      <c r="F46" s="562"/>
    </row>
    <row r="47" spans="1:128">
      <c r="D47" s="566"/>
      <c r="E47" s="567"/>
    </row>
    <row r="48" spans="1:128" s="556" customFormat="1">
      <c r="A48" s="561"/>
      <c r="B48" s="562"/>
      <c r="C48" s="562"/>
      <c r="D48" s="566"/>
      <c r="E48" s="567"/>
      <c r="F48" s="562"/>
    </row>
    <row r="49" spans="1:6" s="556" customFormat="1" ht="13.5" thickBot="1">
      <c r="A49" s="561"/>
      <c r="B49" s="571" t="s">
        <v>763</v>
      </c>
      <c r="C49" s="572"/>
      <c r="D49" s="573"/>
      <c r="E49" s="574"/>
      <c r="F49" s="562"/>
    </row>
    <row r="50" spans="1:6" s="556" customFormat="1" ht="14.25" thickTop="1" thickBot="1">
      <c r="A50" s="561"/>
      <c r="B50" s="564"/>
      <c r="C50" s="561"/>
      <c r="D50" s="577"/>
      <c r="E50" s="578"/>
      <c r="F50" s="562"/>
    </row>
    <row r="51" spans="1:6" s="556" customFormat="1" ht="13.5" thickBot="1">
      <c r="A51" s="561"/>
      <c r="B51" s="557" t="s">
        <v>974</v>
      </c>
      <c r="C51" s="579"/>
      <c r="D51" s="580"/>
      <c r="E51" s="581"/>
    </row>
    <row r="52" spans="1:6" s="556" customFormat="1">
      <c r="A52" s="561"/>
      <c r="B52" s="564"/>
      <c r="C52" s="561"/>
      <c r="D52" s="577"/>
      <c r="E52" s="578"/>
      <c r="F52" s="562"/>
    </row>
    <row r="53" spans="1:6" s="556" customFormat="1">
      <c r="A53" s="564" t="s">
        <v>808</v>
      </c>
      <c r="B53" s="565" t="s">
        <v>975</v>
      </c>
      <c r="C53" s="562"/>
      <c r="D53" s="566"/>
      <c r="E53" s="567"/>
      <c r="F53" s="562"/>
    </row>
    <row r="54" spans="1:6" s="556" customFormat="1">
      <c r="A54" s="561"/>
      <c r="B54" s="562"/>
      <c r="C54" s="562"/>
      <c r="D54" s="566"/>
      <c r="E54" s="567"/>
      <c r="F54" s="562"/>
    </row>
    <row r="55" spans="1:6" s="556" customFormat="1">
      <c r="A55" s="561">
        <v>1</v>
      </c>
      <c r="B55" s="562" t="s">
        <v>976</v>
      </c>
      <c r="C55" s="562"/>
      <c r="D55" s="566"/>
      <c r="E55" s="567"/>
      <c r="F55" s="562"/>
    </row>
    <row r="56" spans="1:6" s="556" customFormat="1">
      <c r="A56" s="561">
        <v>2</v>
      </c>
      <c r="B56" s="562" t="s">
        <v>977</v>
      </c>
      <c r="C56" s="562"/>
      <c r="D56" s="566"/>
      <c r="E56" s="567"/>
      <c r="F56" s="562"/>
    </row>
    <row r="57" spans="1:6" s="556" customFormat="1">
      <c r="A57" s="561">
        <v>3</v>
      </c>
      <c r="B57" s="562" t="s">
        <v>978</v>
      </c>
      <c r="C57" s="562"/>
      <c r="D57" s="566"/>
      <c r="E57" s="567"/>
      <c r="F57" s="562"/>
    </row>
    <row r="58" spans="1:6" s="556" customFormat="1">
      <c r="A58" s="582"/>
      <c r="B58" s="649" t="s">
        <v>1001</v>
      </c>
      <c r="C58" s="651"/>
      <c r="D58" s="652"/>
      <c r="E58" s="653"/>
      <c r="F58" s="562"/>
    </row>
    <row r="59" spans="1:6" s="556" customFormat="1" ht="13.5" thickBot="1">
      <c r="A59" s="646"/>
      <c r="B59" s="650"/>
      <c r="C59" s="562"/>
      <c r="D59" s="566"/>
      <c r="E59" s="567"/>
      <c r="F59" s="562"/>
    </row>
    <row r="60" spans="1:6" s="556" customFormat="1" ht="13.5" thickBot="1">
      <c r="A60" s="557"/>
      <c r="B60" s="557" t="s">
        <v>809</v>
      </c>
      <c r="C60" s="583"/>
      <c r="D60" s="584"/>
      <c r="E60" s="585"/>
      <c r="F60" s="562"/>
    </row>
    <row r="61" spans="1:6" s="556" customFormat="1">
      <c r="A61" s="582"/>
    </row>
    <row r="62" spans="1:6" s="556" customFormat="1">
      <c r="A62" s="586"/>
      <c r="B62" s="586"/>
    </row>
    <row r="63" spans="1:6" s="556" customFormat="1">
      <c r="A63" s="561"/>
      <c r="D63" s="587"/>
    </row>
    <row r="64" spans="1:6" s="556" customFormat="1">
      <c r="A64" s="586" t="s">
        <v>979</v>
      </c>
      <c r="C64" s="587" t="s">
        <v>458</v>
      </c>
      <c r="E64" s="587" t="s">
        <v>980</v>
      </c>
    </row>
    <row r="65" spans="1:5" s="556" customFormat="1">
      <c r="A65" s="582"/>
      <c r="E65" s="587" t="s">
        <v>981</v>
      </c>
    </row>
    <row r="66" spans="1:5" s="556" customFormat="1">
      <c r="A66" s="588" t="s">
        <v>982</v>
      </c>
    </row>
    <row r="67" spans="1:5" s="556" customFormat="1">
      <c r="A67" s="582"/>
      <c r="B67" s="556" t="s">
        <v>983</v>
      </c>
    </row>
    <row r="68" spans="1:5" s="556" customFormat="1">
      <c r="A68" s="582"/>
      <c r="B68" s="556" t="s">
        <v>984</v>
      </c>
    </row>
    <row r="69" spans="1:5" s="556" customFormat="1">
      <c r="A69" s="582"/>
      <c r="B69" s="556" t="s">
        <v>985</v>
      </c>
    </row>
    <row r="70" spans="1:5" s="556" customFormat="1">
      <c r="A70" s="582"/>
    </row>
    <row r="71" spans="1:5" s="556" customFormat="1">
      <c r="A71" s="582"/>
    </row>
    <row r="72" spans="1:5" s="556" customFormat="1">
      <c r="A72" s="582"/>
    </row>
    <row r="73" spans="1:5" s="556" customFormat="1">
      <c r="A73" s="582"/>
    </row>
    <row r="74" spans="1:5" s="556" customFormat="1">
      <c r="A74" s="582"/>
    </row>
    <row r="75" spans="1:5" s="556" customFormat="1">
      <c r="A75" s="582"/>
    </row>
    <row r="76" spans="1:5" s="556" customFormat="1">
      <c r="A76" s="582"/>
    </row>
    <row r="77" spans="1:5" s="556" customFormat="1">
      <c r="A77" s="582"/>
    </row>
    <row r="78" spans="1:5" s="556" customFormat="1">
      <c r="A78" s="582"/>
    </row>
    <row r="79" spans="1:5" s="556" customFormat="1">
      <c r="A79" s="582"/>
    </row>
    <row r="80" spans="1:5" s="556" customFormat="1">
      <c r="A80" s="582"/>
    </row>
    <row r="81" spans="1:1" s="556" customFormat="1">
      <c r="A81" s="582"/>
    </row>
    <row r="82" spans="1:1" s="556" customFormat="1">
      <c r="A82" s="582"/>
    </row>
    <row r="83" spans="1:1" s="556" customFormat="1">
      <c r="A83" s="582"/>
    </row>
    <row r="84" spans="1:1" s="556" customFormat="1">
      <c r="A84" s="582"/>
    </row>
    <row r="85" spans="1:1" s="556" customFormat="1">
      <c r="A85" s="582"/>
    </row>
    <row r="86" spans="1:1" s="556" customFormat="1">
      <c r="A86" s="582"/>
    </row>
    <row r="87" spans="1:1" s="556" customFormat="1">
      <c r="A87" s="582"/>
    </row>
    <row r="88" spans="1:1" s="556" customFormat="1">
      <c r="A88" s="582"/>
    </row>
    <row r="89" spans="1:1" s="556" customFormat="1">
      <c r="A89" s="582"/>
    </row>
    <row r="90" spans="1:1" s="556" customFormat="1">
      <c r="A90" s="582"/>
    </row>
    <row r="91" spans="1:1" s="556" customFormat="1">
      <c r="A91" s="582"/>
    </row>
    <row r="92" spans="1:1" s="556" customFormat="1">
      <c r="A92" s="582"/>
    </row>
    <row r="93" spans="1:1" s="556" customFormat="1">
      <c r="A93" s="582"/>
    </row>
    <row r="94" spans="1:1" s="556" customFormat="1">
      <c r="A94" s="582"/>
    </row>
    <row r="95" spans="1:1" s="556" customFormat="1">
      <c r="A95" s="582"/>
    </row>
    <row r="96" spans="1:1" s="556" customFormat="1">
      <c r="A96" s="582"/>
    </row>
    <row r="97" spans="1:1" s="556" customFormat="1">
      <c r="A97" s="582"/>
    </row>
    <row r="98" spans="1:1" s="556" customFormat="1">
      <c r="A98" s="582"/>
    </row>
    <row r="99" spans="1:1" s="556" customFormat="1">
      <c r="A99" s="582"/>
    </row>
    <row r="100" spans="1:1" s="556" customFormat="1">
      <c r="A100" s="582"/>
    </row>
    <row r="101" spans="1:1" s="556" customFormat="1">
      <c r="A101" s="582"/>
    </row>
    <row r="102" spans="1:1" s="556" customFormat="1">
      <c r="A102" s="582"/>
    </row>
    <row r="103" spans="1:1" s="556" customFormat="1">
      <c r="A103" s="582"/>
    </row>
    <row r="104" spans="1:1" s="556" customFormat="1">
      <c r="A104" s="582"/>
    </row>
    <row r="105" spans="1:1" s="556" customFormat="1">
      <c r="A105" s="582"/>
    </row>
    <row r="106" spans="1:1" s="556" customFormat="1">
      <c r="A106" s="582"/>
    </row>
    <row r="107" spans="1:1" s="556" customFormat="1">
      <c r="A107" s="582"/>
    </row>
    <row r="108" spans="1:1" s="556" customFormat="1">
      <c r="A108" s="582"/>
    </row>
    <row r="109" spans="1:1" s="556" customFormat="1">
      <c r="A109" s="582"/>
    </row>
    <row r="110" spans="1:1" s="556" customFormat="1">
      <c r="A110" s="582"/>
    </row>
    <row r="111" spans="1:1" s="556" customFormat="1">
      <c r="A111" s="582"/>
    </row>
    <row r="112" spans="1:1" s="556" customFormat="1">
      <c r="A112" s="582"/>
    </row>
    <row r="113" spans="1:1" s="556" customFormat="1">
      <c r="A113" s="582"/>
    </row>
    <row r="114" spans="1:1" s="556" customFormat="1">
      <c r="A114" s="582"/>
    </row>
    <row r="115" spans="1:1" s="556" customFormat="1">
      <c r="A115" s="582"/>
    </row>
    <row r="116" spans="1:1" s="556" customFormat="1">
      <c r="A116" s="582"/>
    </row>
    <row r="117" spans="1:1" s="556" customFormat="1">
      <c r="A117" s="582"/>
    </row>
    <row r="118" spans="1:1" s="556" customFormat="1">
      <c r="A118" s="582"/>
    </row>
    <row r="119" spans="1:1" s="556" customFormat="1">
      <c r="A119" s="582"/>
    </row>
    <row r="120" spans="1:1" s="556" customFormat="1">
      <c r="A120" s="582"/>
    </row>
    <row r="121" spans="1:1" s="556" customFormat="1">
      <c r="A121" s="582"/>
    </row>
    <row r="122" spans="1:1" s="556" customFormat="1">
      <c r="A122" s="582"/>
    </row>
    <row r="123" spans="1:1" s="556" customFormat="1">
      <c r="A123" s="582"/>
    </row>
    <row r="124" spans="1:1" s="556" customFormat="1">
      <c r="A124" s="582"/>
    </row>
    <row r="125" spans="1:1" s="556" customFormat="1">
      <c r="A125" s="582"/>
    </row>
    <row r="126" spans="1:1" s="556" customFormat="1">
      <c r="A126" s="582"/>
    </row>
    <row r="127" spans="1:1" s="556" customFormat="1">
      <c r="A127" s="582"/>
    </row>
    <row r="128" spans="1:1" s="556" customFormat="1">
      <c r="A128" s="582"/>
    </row>
    <row r="129" spans="1:1" s="556" customFormat="1">
      <c r="A129" s="582"/>
    </row>
    <row r="130" spans="1:1" s="556" customFormat="1">
      <c r="A130" s="582"/>
    </row>
    <row r="131" spans="1:1" s="556" customFormat="1">
      <c r="A131" s="582"/>
    </row>
    <row r="132" spans="1:1" s="556" customFormat="1">
      <c r="A132" s="582"/>
    </row>
    <row r="133" spans="1:1" s="556" customFormat="1">
      <c r="A133" s="582"/>
    </row>
    <row r="134" spans="1:1" s="556" customFormat="1">
      <c r="A134" s="582"/>
    </row>
    <row r="135" spans="1:1" s="556" customFormat="1">
      <c r="A135" s="582"/>
    </row>
    <row r="136" spans="1:1" s="556" customFormat="1">
      <c r="A136" s="582"/>
    </row>
    <row r="137" spans="1:1" s="556" customFormat="1">
      <c r="A137" s="582"/>
    </row>
    <row r="138" spans="1:1" s="556" customFormat="1">
      <c r="A138" s="582"/>
    </row>
    <row r="139" spans="1:1" s="556" customFormat="1">
      <c r="A139" s="582"/>
    </row>
    <row r="140" spans="1:1" s="556" customFormat="1">
      <c r="A140" s="582"/>
    </row>
    <row r="141" spans="1:1" s="556" customFormat="1">
      <c r="A141" s="582"/>
    </row>
    <row r="142" spans="1:1" s="556" customFormat="1">
      <c r="A142" s="582"/>
    </row>
    <row r="143" spans="1:1" s="556" customFormat="1">
      <c r="A143" s="582"/>
    </row>
    <row r="144" spans="1:1" s="556" customFormat="1">
      <c r="A144" s="582"/>
    </row>
    <row r="145" spans="1:1" s="556" customFormat="1">
      <c r="A145" s="582"/>
    </row>
    <row r="146" spans="1:1" s="556" customFormat="1">
      <c r="A146" s="582"/>
    </row>
    <row r="147" spans="1:1" s="556" customFormat="1">
      <c r="A147" s="582"/>
    </row>
    <row r="148" spans="1:1" s="556" customFormat="1">
      <c r="A148" s="582"/>
    </row>
    <row r="149" spans="1:1" s="556" customFormat="1">
      <c r="A149" s="582"/>
    </row>
    <row r="150" spans="1:1" s="556" customFormat="1">
      <c r="A150" s="582"/>
    </row>
    <row r="151" spans="1:1" s="556" customFormat="1">
      <c r="A151" s="582"/>
    </row>
    <row r="152" spans="1:1" s="556" customFormat="1">
      <c r="A152" s="582"/>
    </row>
    <row r="153" spans="1:1" s="556" customFormat="1">
      <c r="A153" s="582"/>
    </row>
    <row r="154" spans="1:1" s="556" customFormat="1">
      <c r="A154" s="582"/>
    </row>
    <row r="155" spans="1:1" s="556" customFormat="1">
      <c r="A155" s="582"/>
    </row>
    <row r="156" spans="1:1" s="556" customFormat="1">
      <c r="A156" s="582"/>
    </row>
    <row r="157" spans="1:1" s="556" customFormat="1">
      <c r="A157" s="582"/>
    </row>
    <row r="158" spans="1:1" s="556" customFormat="1">
      <c r="A158" s="582"/>
    </row>
    <row r="159" spans="1:1" s="556" customFormat="1">
      <c r="A159" s="582"/>
    </row>
    <row r="160" spans="1:1" s="556" customFormat="1">
      <c r="A160" s="582"/>
    </row>
    <row r="161" spans="1:1" s="556" customFormat="1">
      <c r="A161" s="582"/>
    </row>
    <row r="162" spans="1:1" s="556" customFormat="1">
      <c r="A162" s="582"/>
    </row>
    <row r="163" spans="1:1" s="556" customFormat="1">
      <c r="A163" s="582"/>
    </row>
    <row r="164" spans="1:1" s="556" customFormat="1">
      <c r="A164" s="582"/>
    </row>
    <row r="165" spans="1:1" s="556" customFormat="1">
      <c r="A165" s="582"/>
    </row>
    <row r="166" spans="1:1" s="556" customFormat="1">
      <c r="A166" s="582"/>
    </row>
    <row r="167" spans="1:1" s="556" customFormat="1">
      <c r="A167" s="582"/>
    </row>
    <row r="168" spans="1:1" s="556" customFormat="1">
      <c r="A168" s="582"/>
    </row>
    <row r="169" spans="1:1" s="556" customFormat="1">
      <c r="A169" s="582"/>
    </row>
    <row r="170" spans="1:1" s="556" customFormat="1">
      <c r="A170" s="582"/>
    </row>
    <row r="171" spans="1:1" s="556" customFormat="1">
      <c r="A171" s="582"/>
    </row>
    <row r="172" spans="1:1" s="556" customFormat="1">
      <c r="A172" s="582"/>
    </row>
    <row r="173" spans="1:1" s="556" customFormat="1">
      <c r="A173" s="582"/>
    </row>
    <row r="174" spans="1:1" s="556" customFormat="1">
      <c r="A174" s="582"/>
    </row>
    <row r="175" spans="1:1" s="556" customFormat="1">
      <c r="A175" s="582"/>
    </row>
    <row r="176" spans="1:1" s="556" customFormat="1">
      <c r="A176" s="582"/>
    </row>
    <row r="177" spans="1:1" s="556" customFormat="1">
      <c r="A177" s="582"/>
    </row>
    <row r="178" spans="1:1" s="556" customFormat="1">
      <c r="A178" s="582"/>
    </row>
    <row r="179" spans="1:1" s="556" customFormat="1">
      <c r="A179" s="582"/>
    </row>
    <row r="180" spans="1:1" s="556" customFormat="1">
      <c r="A180" s="582"/>
    </row>
    <row r="181" spans="1:1" s="556" customFormat="1">
      <c r="A181" s="582"/>
    </row>
    <row r="182" spans="1:1" s="556" customFormat="1">
      <c r="A182" s="582"/>
    </row>
    <row r="183" spans="1:1" s="556" customFormat="1">
      <c r="A183" s="582"/>
    </row>
    <row r="184" spans="1:1" s="556" customFormat="1">
      <c r="A184" s="582"/>
    </row>
    <row r="185" spans="1:1" s="556" customFormat="1">
      <c r="A185" s="582"/>
    </row>
    <row r="186" spans="1:1" s="556" customFormat="1">
      <c r="A186" s="582"/>
    </row>
    <row r="187" spans="1:1" s="556" customFormat="1">
      <c r="A187" s="582"/>
    </row>
    <row r="188" spans="1:1" s="556" customFormat="1">
      <c r="A188" s="582"/>
    </row>
    <row r="189" spans="1:1" s="556" customFormat="1">
      <c r="A189" s="582"/>
    </row>
    <row r="190" spans="1:1" s="556" customFormat="1">
      <c r="A190" s="582"/>
    </row>
    <row r="191" spans="1:1" s="556" customFormat="1">
      <c r="A191" s="582"/>
    </row>
    <row r="192" spans="1:1" s="556" customFormat="1">
      <c r="A192" s="582"/>
    </row>
    <row r="193" spans="1:1" s="556" customFormat="1">
      <c r="A193" s="582"/>
    </row>
    <row r="194" spans="1:1" s="556" customFormat="1">
      <c r="A194" s="582"/>
    </row>
    <row r="195" spans="1:1" s="556" customFormat="1">
      <c r="A195" s="582"/>
    </row>
    <row r="196" spans="1:1" s="556" customFormat="1">
      <c r="A196" s="582"/>
    </row>
    <row r="197" spans="1:1" s="556" customFormat="1">
      <c r="A197" s="582"/>
    </row>
    <row r="198" spans="1:1" s="556" customFormat="1">
      <c r="A198" s="582"/>
    </row>
    <row r="199" spans="1:1" s="556" customFormat="1">
      <c r="A199" s="582"/>
    </row>
    <row r="200" spans="1:1" s="556" customFormat="1">
      <c r="A200" s="582"/>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dimension ref="A1:E76"/>
  <sheetViews>
    <sheetView view="pageBreakPreview" topLeftCell="A58" zoomScaleSheetLayoutView="100" workbookViewId="0">
      <selection activeCell="E71" sqref="E71:E72"/>
    </sheetView>
  </sheetViews>
  <sheetFormatPr defaultRowHeight="12.75"/>
  <cols>
    <col min="1" max="1" width="5.28515625" style="576" customWidth="1"/>
    <col min="2" max="2" width="50" style="576" customWidth="1"/>
    <col min="3" max="3" width="8" style="576" customWidth="1"/>
    <col min="4" max="4" width="16.140625" style="576" customWidth="1"/>
    <col min="5" max="5" width="18.7109375" style="576" customWidth="1"/>
    <col min="6" max="16384" width="9.140625" style="576"/>
  </cols>
  <sheetData>
    <row r="1" spans="1:5">
      <c r="A1" s="2024"/>
      <c r="B1" s="2024"/>
      <c r="C1" s="2024"/>
      <c r="D1" s="2024"/>
      <c r="E1" s="2024"/>
    </row>
    <row r="2" spans="1:5" ht="15.75">
      <c r="A2" s="2025" t="s">
        <v>541</v>
      </c>
      <c r="B2" s="2025"/>
      <c r="C2" s="2025"/>
      <c r="D2" s="2025"/>
      <c r="E2" s="2025"/>
    </row>
    <row r="3" spans="1:5">
      <c r="A3" s="2026" t="s">
        <v>1011</v>
      </c>
      <c r="B3" s="2026"/>
      <c r="C3" s="2026"/>
      <c r="D3" s="2026"/>
      <c r="E3" s="2026"/>
    </row>
    <row r="4" spans="1:5">
      <c r="A4" s="2021" t="s">
        <v>986</v>
      </c>
      <c r="B4" s="2021"/>
      <c r="C4" s="2021"/>
      <c r="D4" s="2021"/>
      <c r="E4" s="2021"/>
    </row>
    <row r="5" spans="1:5">
      <c r="A5" s="2027" t="s">
        <v>987</v>
      </c>
      <c r="B5" s="2027"/>
      <c r="C5" s="2027"/>
      <c r="D5" s="2027"/>
      <c r="E5" s="2017"/>
    </row>
    <row r="6" spans="1:5">
      <c r="A6" s="2023" t="s">
        <v>953</v>
      </c>
      <c r="B6" s="2023"/>
      <c r="C6" s="2023"/>
      <c r="D6" s="2023"/>
      <c r="E6" s="2018"/>
    </row>
    <row r="7" spans="1:5">
      <c r="A7" s="2027" t="s">
        <v>988</v>
      </c>
      <c r="B7" s="2027"/>
      <c r="C7" s="2027"/>
      <c r="D7" s="2027"/>
      <c r="E7" s="2017"/>
    </row>
    <row r="8" spans="1:5" ht="13.5" thickBot="1">
      <c r="A8" s="2017" t="s">
        <v>989</v>
      </c>
      <c r="B8" s="2017"/>
      <c r="C8" s="2017"/>
      <c r="D8" s="2017"/>
      <c r="E8" s="2017"/>
    </row>
    <row r="9" spans="1:5" ht="13.5" thickBot="1">
      <c r="A9" s="557"/>
      <c r="B9" s="558" t="s">
        <v>990</v>
      </c>
      <c r="C9" s="558" t="s">
        <v>956</v>
      </c>
      <c r="D9" s="558" t="s">
        <v>957</v>
      </c>
      <c r="E9" s="560" t="s">
        <v>958</v>
      </c>
    </row>
    <row r="10" spans="1:5">
      <c r="A10" s="561"/>
      <c r="B10" s="562"/>
      <c r="C10" s="562"/>
      <c r="D10" s="562"/>
      <c r="E10" s="563"/>
    </row>
    <row r="11" spans="1:5">
      <c r="A11" s="564" t="s">
        <v>790</v>
      </c>
      <c r="B11" s="589" t="s">
        <v>991</v>
      </c>
      <c r="C11" s="562"/>
      <c r="D11" s="566"/>
      <c r="E11" s="567"/>
    </row>
    <row r="12" spans="1:5">
      <c r="A12" s="561"/>
      <c r="B12" s="563"/>
      <c r="C12" s="562"/>
      <c r="D12" s="566"/>
      <c r="E12" s="567"/>
    </row>
    <row r="13" spans="1:5">
      <c r="A13" s="564" t="s">
        <v>791</v>
      </c>
      <c r="B13" s="589" t="s">
        <v>992</v>
      </c>
      <c r="C13" s="562"/>
      <c r="D13" s="566"/>
      <c r="E13" s="567"/>
    </row>
    <row r="14" spans="1:5">
      <c r="A14" s="561">
        <v>1</v>
      </c>
      <c r="B14" s="563" t="s">
        <v>993</v>
      </c>
      <c r="C14" s="562"/>
      <c r="D14" s="566"/>
      <c r="E14" s="567"/>
    </row>
    <row r="15" spans="1:5">
      <c r="A15" s="561"/>
      <c r="B15" s="568" t="s">
        <v>994</v>
      </c>
      <c r="C15" s="562"/>
      <c r="D15" s="569"/>
      <c r="E15" s="570"/>
    </row>
    <row r="16" spans="1:5">
      <c r="A16" s="561"/>
      <c r="B16" s="563" t="s">
        <v>995</v>
      </c>
      <c r="C16" s="562"/>
      <c r="D16" s="566"/>
      <c r="E16" s="567"/>
    </row>
    <row r="17" spans="1:5">
      <c r="A17" s="561">
        <v>2</v>
      </c>
      <c r="B17" s="563" t="s">
        <v>344</v>
      </c>
      <c r="C17" s="562"/>
      <c r="D17" s="566"/>
      <c r="E17" s="567"/>
    </row>
    <row r="18" spans="1:5">
      <c r="A18" s="561">
        <f>A17+1</f>
        <v>3</v>
      </c>
      <c r="B18" s="563" t="s">
        <v>346</v>
      </c>
      <c r="C18" s="562"/>
      <c r="D18" s="566"/>
      <c r="E18" s="567"/>
    </row>
    <row r="19" spans="1:5">
      <c r="A19" s="561"/>
      <c r="B19" s="563" t="s">
        <v>347</v>
      </c>
      <c r="C19" s="562"/>
      <c r="D19" s="566"/>
      <c r="E19" s="567"/>
    </row>
    <row r="20" spans="1:5">
      <c r="A20" s="561"/>
      <c r="B20" s="563" t="s">
        <v>348</v>
      </c>
      <c r="C20" s="562"/>
      <c r="D20" s="566"/>
      <c r="E20" s="567"/>
    </row>
    <row r="21" spans="1:5">
      <c r="A21" s="561">
        <f>A18+1</f>
        <v>4</v>
      </c>
      <c r="B21" s="563" t="s">
        <v>349</v>
      </c>
      <c r="C21" s="562"/>
      <c r="D21" s="566"/>
      <c r="E21" s="567"/>
    </row>
    <row r="22" spans="1:5">
      <c r="A22" s="561">
        <f>A21+1</f>
        <v>5</v>
      </c>
      <c r="B22" s="563" t="s">
        <v>810</v>
      </c>
      <c r="C22" s="562"/>
      <c r="D22" s="566"/>
      <c r="E22" s="567"/>
    </row>
    <row r="23" spans="1:5">
      <c r="A23" s="561">
        <f>A22+1</f>
        <v>6</v>
      </c>
      <c r="B23" s="563" t="s">
        <v>811</v>
      </c>
      <c r="C23" s="563"/>
      <c r="D23" s="566"/>
      <c r="E23" s="567"/>
    </row>
    <row r="24" spans="1:5">
      <c r="A24" s="561">
        <f>A23+1</f>
        <v>7</v>
      </c>
      <c r="B24" s="563" t="s">
        <v>996</v>
      </c>
      <c r="C24" s="562"/>
      <c r="D24" s="566"/>
      <c r="E24" s="567"/>
    </row>
    <row r="25" spans="1:5">
      <c r="A25" s="561"/>
      <c r="B25" s="562" t="s">
        <v>997</v>
      </c>
      <c r="C25" s="562"/>
      <c r="D25" s="566"/>
      <c r="E25" s="567"/>
    </row>
    <row r="26" spans="1:5">
      <c r="A26" s="561"/>
      <c r="B26" s="562" t="s">
        <v>965</v>
      </c>
      <c r="C26" s="562"/>
      <c r="D26" s="566"/>
      <c r="E26" s="567"/>
    </row>
    <row r="27" spans="1:5">
      <c r="A27" s="561"/>
      <c r="B27" s="562" t="s">
        <v>966</v>
      </c>
      <c r="C27" s="562"/>
      <c r="D27" s="566"/>
      <c r="E27" s="567"/>
    </row>
    <row r="28" spans="1:5">
      <c r="A28" s="561"/>
      <c r="B28" s="562" t="s">
        <v>998</v>
      </c>
      <c r="C28" s="562"/>
      <c r="D28" s="566"/>
      <c r="E28" s="567"/>
    </row>
    <row r="29" spans="1:5">
      <c r="A29" s="561"/>
      <c r="B29" s="562" t="s">
        <v>965</v>
      </c>
      <c r="C29" s="562"/>
      <c r="D29" s="566"/>
      <c r="E29" s="567"/>
    </row>
    <row r="30" spans="1:5">
      <c r="A30" s="561"/>
      <c r="B30" s="562" t="s">
        <v>966</v>
      </c>
      <c r="C30" s="562"/>
      <c r="D30" s="566"/>
      <c r="E30" s="567"/>
    </row>
    <row r="31" spans="1:5">
      <c r="A31" s="561">
        <v>8</v>
      </c>
      <c r="B31" s="563" t="s">
        <v>812</v>
      </c>
      <c r="C31" s="562"/>
      <c r="D31" s="566"/>
      <c r="E31" s="567"/>
    </row>
    <row r="32" spans="1:5">
      <c r="A32" s="561">
        <f>A31+1</f>
        <v>9</v>
      </c>
      <c r="B32" s="563" t="s">
        <v>350</v>
      </c>
      <c r="C32" s="562"/>
      <c r="D32" s="566"/>
      <c r="E32" s="567"/>
    </row>
    <row r="33" spans="1:5">
      <c r="A33" s="561"/>
      <c r="B33" s="563" t="s">
        <v>351</v>
      </c>
      <c r="C33" s="562"/>
      <c r="D33" s="566"/>
      <c r="E33" s="567"/>
    </row>
    <row r="34" spans="1:5">
      <c r="A34" s="561"/>
      <c r="B34" s="563" t="s">
        <v>352</v>
      </c>
      <c r="C34" s="562"/>
      <c r="D34" s="566"/>
      <c r="E34" s="567"/>
    </row>
    <row r="35" spans="1:5">
      <c r="A35" s="561">
        <v>10</v>
      </c>
      <c r="B35" s="563" t="s">
        <v>353</v>
      </c>
      <c r="C35" s="562"/>
      <c r="D35" s="566"/>
      <c r="E35" s="567"/>
    </row>
    <row r="36" spans="1:5">
      <c r="A36" s="561">
        <v>11</v>
      </c>
      <c r="B36" s="563" t="s">
        <v>354</v>
      </c>
      <c r="C36" s="562"/>
      <c r="D36" s="566"/>
      <c r="E36" s="567"/>
    </row>
    <row r="37" spans="1:5">
      <c r="A37" s="561">
        <v>12</v>
      </c>
      <c r="B37" s="563" t="s">
        <v>813</v>
      </c>
      <c r="C37" s="562"/>
      <c r="D37" s="566"/>
      <c r="E37" s="567"/>
    </row>
    <row r="38" spans="1:5">
      <c r="A38" s="561">
        <v>13</v>
      </c>
      <c r="B38" s="563" t="s">
        <v>814</v>
      </c>
      <c r="C38" s="562"/>
      <c r="D38" s="566"/>
      <c r="E38" s="567"/>
    </row>
    <row r="39" spans="1:5">
      <c r="A39" s="561">
        <v>14</v>
      </c>
      <c r="B39" s="563" t="s">
        <v>815</v>
      </c>
      <c r="C39" s="562"/>
      <c r="D39" s="566"/>
      <c r="E39" s="567"/>
    </row>
    <row r="40" spans="1:5">
      <c r="A40" s="561">
        <v>15</v>
      </c>
      <c r="B40" s="563" t="s">
        <v>816</v>
      </c>
      <c r="C40" s="562"/>
      <c r="D40" s="566"/>
      <c r="E40" s="567"/>
    </row>
    <row r="41" spans="1:5">
      <c r="A41" s="561">
        <v>16</v>
      </c>
      <c r="B41" s="563" t="s">
        <v>865</v>
      </c>
      <c r="C41" s="562"/>
      <c r="D41" s="566"/>
      <c r="E41" s="567"/>
    </row>
    <row r="42" spans="1:5">
      <c r="A42" s="561">
        <v>17</v>
      </c>
      <c r="B42" s="563" t="s">
        <v>827</v>
      </c>
      <c r="C42" s="562"/>
      <c r="D42" s="566"/>
      <c r="E42" s="567"/>
    </row>
    <row r="43" spans="1:5">
      <c r="A43" s="561">
        <v>18</v>
      </c>
      <c r="B43" s="563" t="s">
        <v>356</v>
      </c>
      <c r="C43" s="562"/>
      <c r="D43" s="566"/>
      <c r="E43" s="567"/>
    </row>
    <row r="44" spans="1:5">
      <c r="A44" s="561"/>
      <c r="B44" s="563"/>
      <c r="C44" s="562"/>
      <c r="D44" s="566"/>
      <c r="E44" s="567"/>
    </row>
    <row r="45" spans="1:5">
      <c r="A45" s="582"/>
      <c r="B45" s="563"/>
      <c r="C45" s="562"/>
      <c r="D45" s="566"/>
      <c r="E45" s="567"/>
    </row>
    <row r="46" spans="1:5" ht="13.5" thickBot="1">
      <c r="A46" s="582"/>
      <c r="B46" s="590" t="s">
        <v>763</v>
      </c>
      <c r="C46" s="572"/>
      <c r="D46" s="573"/>
      <c r="E46" s="574"/>
    </row>
    <row r="47" spans="1:5" ht="13.5" thickTop="1">
      <c r="A47" s="582"/>
      <c r="B47" s="563"/>
      <c r="C47" s="562"/>
      <c r="D47" s="566"/>
      <c r="E47" s="567"/>
    </row>
    <row r="48" spans="1:5">
      <c r="A48" s="591" t="s">
        <v>808</v>
      </c>
      <c r="B48" s="589" t="s">
        <v>999</v>
      </c>
      <c r="C48" s="562"/>
      <c r="D48" s="566"/>
      <c r="E48" s="567"/>
    </row>
    <row r="49" spans="1:5">
      <c r="A49" s="582">
        <v>1</v>
      </c>
      <c r="B49" s="563" t="s">
        <v>1000</v>
      </c>
      <c r="C49" s="562"/>
      <c r="D49" s="566"/>
      <c r="E49" s="567"/>
    </row>
    <row r="50" spans="1:5">
      <c r="A50" s="582"/>
      <c r="B50" s="563"/>
      <c r="C50" s="562"/>
      <c r="D50" s="566"/>
      <c r="E50" s="567"/>
    </row>
    <row r="51" spans="1:5" ht="13.5" thickBot="1">
      <c r="A51" s="582"/>
      <c r="B51" s="590" t="s">
        <v>1001</v>
      </c>
      <c r="C51" s="571"/>
      <c r="D51" s="592"/>
      <c r="E51" s="593"/>
    </row>
    <row r="52" spans="1:5" ht="13.5" thickTop="1">
      <c r="A52" s="561"/>
      <c r="B52" s="563"/>
      <c r="C52" s="562"/>
      <c r="D52" s="566"/>
      <c r="E52" s="567"/>
    </row>
    <row r="53" spans="1:5">
      <c r="A53" s="564" t="s">
        <v>1002</v>
      </c>
      <c r="B53" s="589" t="s">
        <v>1003</v>
      </c>
      <c r="C53" s="562"/>
      <c r="D53" s="566"/>
      <c r="E53" s="567"/>
    </row>
    <row r="54" spans="1:5">
      <c r="A54" s="561">
        <v>1</v>
      </c>
      <c r="B54" s="563" t="s">
        <v>380</v>
      </c>
      <c r="C54" s="562"/>
      <c r="D54" s="566"/>
      <c r="E54" s="567"/>
    </row>
    <row r="55" spans="1:5">
      <c r="A55" s="561">
        <f>A54+1</f>
        <v>2</v>
      </c>
      <c r="B55" s="563" t="s">
        <v>381</v>
      </c>
      <c r="C55" s="562"/>
      <c r="D55" s="566"/>
      <c r="E55" s="567"/>
    </row>
    <row r="56" spans="1:5">
      <c r="A56" s="561">
        <v>3</v>
      </c>
      <c r="B56" s="563" t="s">
        <v>382</v>
      </c>
      <c r="C56" s="562"/>
      <c r="D56" s="566"/>
      <c r="E56" s="567"/>
    </row>
    <row r="57" spans="1:5">
      <c r="A57" s="561">
        <v>4</v>
      </c>
      <c r="B57" s="563" t="s">
        <v>383</v>
      </c>
      <c r="C57" s="562"/>
      <c r="D57" s="566"/>
      <c r="E57" s="567"/>
    </row>
    <row r="58" spans="1:5">
      <c r="A58" s="582">
        <v>5</v>
      </c>
      <c r="B58" s="563" t="s">
        <v>817</v>
      </c>
      <c r="C58" s="562"/>
      <c r="D58" s="566"/>
      <c r="E58" s="567"/>
    </row>
    <row r="59" spans="1:5">
      <c r="A59" s="582">
        <v>6</v>
      </c>
      <c r="B59" s="563" t="s">
        <v>384</v>
      </c>
      <c r="C59" s="562"/>
      <c r="D59" s="566"/>
      <c r="E59" s="567"/>
    </row>
    <row r="60" spans="1:5">
      <c r="A60" s="582">
        <v>7</v>
      </c>
      <c r="B60" s="563" t="s">
        <v>1004</v>
      </c>
      <c r="C60" s="562"/>
      <c r="D60" s="566"/>
      <c r="E60" s="567"/>
    </row>
    <row r="61" spans="1:5">
      <c r="A61" s="582">
        <v>8</v>
      </c>
      <c r="B61" s="563" t="s">
        <v>32</v>
      </c>
      <c r="C61" s="562"/>
      <c r="D61" s="566"/>
      <c r="E61" s="567"/>
    </row>
    <row r="62" spans="1:5" ht="13.5" thickBot="1">
      <c r="A62" s="582"/>
      <c r="B62" s="590" t="s">
        <v>1005</v>
      </c>
      <c r="C62" s="571"/>
      <c r="D62" s="592"/>
      <c r="E62" s="593"/>
    </row>
    <row r="63" spans="1:5" ht="13.5" thickTop="1">
      <c r="A63" s="591"/>
      <c r="B63" s="589"/>
      <c r="C63" s="562"/>
      <c r="D63" s="566"/>
      <c r="E63" s="566"/>
    </row>
    <row r="64" spans="1:5">
      <c r="A64" s="582"/>
      <c r="B64" s="563" t="s">
        <v>1006</v>
      </c>
      <c r="C64" s="562"/>
      <c r="D64" s="566"/>
      <c r="E64" s="566"/>
    </row>
    <row r="65" spans="1:5">
      <c r="A65" s="582"/>
      <c r="B65" s="589" t="s">
        <v>1007</v>
      </c>
      <c r="C65" s="562"/>
      <c r="D65" s="566"/>
      <c r="E65" s="566"/>
    </row>
    <row r="66" spans="1:5" ht="13.5" thickBot="1">
      <c r="B66" s="563"/>
      <c r="C66" s="594"/>
      <c r="D66" s="595"/>
      <c r="E66" s="595"/>
    </row>
    <row r="67" spans="1:5" ht="13.5" thickBot="1">
      <c r="A67" s="2028" t="s">
        <v>1008</v>
      </c>
      <c r="B67" s="2029"/>
      <c r="C67" s="596"/>
      <c r="D67" s="597"/>
      <c r="E67" s="598"/>
    </row>
    <row r="68" spans="1:5">
      <c r="A68" s="591"/>
      <c r="B68" s="582"/>
      <c r="C68" s="556"/>
      <c r="D68" s="556"/>
      <c r="E68" s="556"/>
    </row>
    <row r="69" spans="1:5">
      <c r="A69" s="591"/>
      <c r="B69" s="582"/>
      <c r="C69" s="556"/>
      <c r="D69" s="556"/>
      <c r="E69" s="556"/>
    </row>
    <row r="70" spans="1:5">
      <c r="A70" s="561"/>
      <c r="B70" s="556"/>
      <c r="C70" s="556"/>
      <c r="D70" s="587"/>
      <c r="E70" s="556"/>
    </row>
    <row r="71" spans="1:5">
      <c r="A71" s="586" t="s">
        <v>979</v>
      </c>
      <c r="B71" s="556"/>
      <c r="C71" s="587" t="s">
        <v>458</v>
      </c>
      <c r="D71" s="556"/>
      <c r="E71" s="587" t="s">
        <v>980</v>
      </c>
    </row>
    <row r="72" spans="1:5">
      <c r="A72" s="582"/>
      <c r="B72" s="556"/>
      <c r="C72" s="556"/>
      <c r="D72" s="556"/>
      <c r="E72" s="587" t="s">
        <v>981</v>
      </c>
    </row>
    <row r="73" spans="1:5">
      <c r="A73" s="588" t="s">
        <v>982</v>
      </c>
      <c r="B73" s="586"/>
      <c r="C73" s="556"/>
      <c r="D73" s="587"/>
    </row>
    <row r="74" spans="1:5" ht="29.25" customHeight="1">
      <c r="B74" s="2030" t="s">
        <v>1009</v>
      </c>
      <c r="C74" s="2030"/>
      <c r="D74" s="2030"/>
      <c r="E74" s="2030"/>
    </row>
    <row r="75" spans="1:5" ht="29.25" customHeight="1">
      <c r="B75" s="2031" t="s">
        <v>1010</v>
      </c>
      <c r="C75" s="2031"/>
      <c r="D75" s="2031"/>
      <c r="E75" s="2031"/>
    </row>
    <row r="76" spans="1:5">
      <c r="B76" s="556"/>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dimension ref="A1:M32"/>
  <sheetViews>
    <sheetView view="pageBreakPreview" zoomScaleSheetLayoutView="100" workbookViewId="0">
      <selection sqref="A1:F1"/>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179" customFormat="1">
      <c r="A1" s="1671" t="s">
        <v>541</v>
      </c>
      <c r="B1" s="1672"/>
      <c r="C1" s="1672"/>
      <c r="D1" s="1672"/>
      <c r="E1" s="1672"/>
      <c r="F1" s="1672"/>
      <c r="G1" s="1181"/>
    </row>
    <row r="2" spans="1:7" s="1179" customFormat="1">
      <c r="A2" s="1674" t="s">
        <v>1728</v>
      </c>
      <c r="B2" s="1675"/>
      <c r="C2" s="1675"/>
      <c r="D2" s="1675"/>
      <c r="E2" s="1675"/>
      <c r="F2" s="1675"/>
      <c r="G2" s="1182"/>
    </row>
    <row r="3" spans="1:7" ht="15.75">
      <c r="A3" s="2033" t="s">
        <v>1806</v>
      </c>
      <c r="B3" s="2033"/>
      <c r="C3" s="2033"/>
      <c r="D3" s="2033"/>
      <c r="E3" s="2033"/>
      <c r="F3" s="2033"/>
    </row>
    <row r="4" spans="1:7" s="1179" customFormat="1">
      <c r="A4" s="2032" t="s">
        <v>1792</v>
      </c>
      <c r="B4" s="2032"/>
      <c r="C4" s="2032"/>
      <c r="D4" s="2032"/>
      <c r="E4" s="2032"/>
      <c r="F4" s="2032"/>
    </row>
    <row r="5" spans="1:7">
      <c r="A5" s="1186" t="s">
        <v>1793</v>
      </c>
      <c r="B5" s="1185"/>
      <c r="C5" s="1185"/>
      <c r="D5" s="1185"/>
      <c r="E5" s="1185"/>
      <c r="F5" s="1192" t="s">
        <v>741</v>
      </c>
    </row>
    <row r="6" spans="1:7" ht="30">
      <c r="A6" s="1190" t="s">
        <v>1794</v>
      </c>
      <c r="B6" s="1190" t="s">
        <v>1795</v>
      </c>
      <c r="C6" s="1190" t="s">
        <v>1796</v>
      </c>
      <c r="D6" s="1191" t="s">
        <v>1797</v>
      </c>
      <c r="E6" s="1191" t="s">
        <v>1798</v>
      </c>
      <c r="F6" s="1190" t="s">
        <v>718</v>
      </c>
    </row>
    <row r="7" spans="1:7">
      <c r="A7" s="1187"/>
      <c r="B7" s="1187"/>
      <c r="C7" s="1187"/>
      <c r="D7" s="1187"/>
      <c r="E7" s="1187"/>
      <c r="F7" s="1187"/>
    </row>
    <row r="8" spans="1:7">
      <c r="A8" s="1187"/>
      <c r="B8" s="1187"/>
      <c r="C8" s="1187"/>
      <c r="D8" s="1187"/>
      <c r="E8" s="1187"/>
      <c r="F8" s="1187"/>
    </row>
    <row r="9" spans="1:7">
      <c r="A9" s="1187"/>
      <c r="B9" s="1187"/>
      <c r="C9" s="1187"/>
      <c r="D9" s="1187"/>
      <c r="E9" s="1187"/>
      <c r="F9" s="1187"/>
    </row>
    <row r="10" spans="1:7">
      <c r="A10" s="1187"/>
      <c r="B10" s="1187"/>
      <c r="C10" s="1187"/>
      <c r="D10" s="1187"/>
      <c r="E10" s="1187"/>
      <c r="F10" s="1187"/>
    </row>
    <row r="11" spans="1:7">
      <c r="A11" s="1187"/>
      <c r="B11" s="1187"/>
      <c r="C11" s="1187"/>
      <c r="D11" s="1187"/>
      <c r="E11" s="1187"/>
      <c r="F11" s="1187"/>
    </row>
    <row r="12" spans="1:7">
      <c r="A12" s="1188"/>
      <c r="B12" s="1188"/>
      <c r="C12" s="1188"/>
      <c r="D12" s="1188"/>
      <c r="E12" s="1188"/>
      <c r="F12" s="1188"/>
    </row>
    <row r="13" spans="1:7">
      <c r="A13" s="1188"/>
      <c r="B13" s="1188"/>
      <c r="C13" s="1188"/>
      <c r="D13" s="1188"/>
      <c r="E13" s="1188"/>
      <c r="F13" s="1188"/>
    </row>
    <row r="14" spans="1:7">
      <c r="A14" s="1188"/>
      <c r="B14" s="1188"/>
      <c r="C14" s="1188"/>
      <c r="D14" s="1188"/>
      <c r="E14" s="1188"/>
      <c r="F14" s="1188"/>
    </row>
    <row r="15" spans="1:7">
      <c r="A15" s="1188"/>
      <c r="B15" s="1188"/>
      <c r="C15" s="1188"/>
      <c r="D15" s="1188"/>
      <c r="E15" s="1188"/>
      <c r="F15" s="1188"/>
    </row>
    <row r="17" spans="1:13">
      <c r="A17" s="1186" t="s">
        <v>1799</v>
      </c>
      <c r="B17" s="1185"/>
      <c r="C17" s="1185"/>
      <c r="D17" s="1185"/>
      <c r="E17" s="1185"/>
      <c r="F17" s="1185"/>
    </row>
    <row r="18" spans="1:13" ht="30">
      <c r="A18" s="1193" t="s">
        <v>1794</v>
      </c>
      <c r="B18" s="1193" t="s">
        <v>1795</v>
      </c>
      <c r="C18" s="1193" t="s">
        <v>1796</v>
      </c>
      <c r="D18" s="1194" t="s">
        <v>1797</v>
      </c>
      <c r="E18" s="1194" t="s">
        <v>1804</v>
      </c>
      <c r="F18" s="1193" t="s">
        <v>718</v>
      </c>
    </row>
    <row r="19" spans="1:13">
      <c r="A19" s="1187"/>
      <c r="B19" s="1187"/>
      <c r="C19" s="1187"/>
      <c r="D19" s="1187"/>
      <c r="E19" s="1187"/>
      <c r="F19" s="1187"/>
    </row>
    <row r="20" spans="1:13">
      <c r="A20" s="1187"/>
      <c r="B20" s="1187"/>
      <c r="C20" s="1187"/>
      <c r="D20" s="1187"/>
      <c r="E20" s="1187"/>
      <c r="F20" s="1187"/>
    </row>
    <row r="21" spans="1:13">
      <c r="A21" s="1187"/>
      <c r="B21" s="1187"/>
      <c r="C21" s="1187"/>
      <c r="D21" s="1187"/>
      <c r="E21" s="1187"/>
      <c r="F21" s="1187"/>
    </row>
    <row r="22" spans="1:13">
      <c r="A22" s="1187"/>
      <c r="B22" s="1187"/>
      <c r="C22" s="1187"/>
      <c r="D22" s="1187"/>
      <c r="E22" s="1187"/>
      <c r="F22" s="1187"/>
    </row>
    <row r="23" spans="1:13">
      <c r="A23" s="1187"/>
      <c r="B23" s="1187"/>
      <c r="C23" s="1187"/>
      <c r="D23" s="1187"/>
      <c r="E23" s="1187"/>
      <c r="F23" s="1187"/>
    </row>
    <row r="24" spans="1:13">
      <c r="A24" s="1188"/>
      <c r="B24" s="1188"/>
      <c r="C24" s="1188"/>
      <c r="D24" s="1188"/>
      <c r="E24" s="1188"/>
      <c r="F24" s="1188"/>
    </row>
    <row r="25" spans="1:13">
      <c r="A25" s="1188"/>
      <c r="B25" s="1188"/>
      <c r="C25" s="1188"/>
      <c r="D25" s="1188"/>
      <c r="E25" s="1188"/>
      <c r="F25" s="1188"/>
    </row>
    <row r="26" spans="1:13">
      <c r="A26" s="1188"/>
      <c r="B26" s="1188"/>
      <c r="C26" s="1188"/>
      <c r="D26" s="1188"/>
      <c r="E26" s="1188"/>
      <c r="F26" s="1188"/>
    </row>
    <row r="27" spans="1:13">
      <c r="A27" s="1188"/>
      <c r="B27" s="1188"/>
      <c r="C27" s="1188"/>
      <c r="D27" s="1188"/>
      <c r="E27" s="1188"/>
      <c r="F27" s="1188"/>
    </row>
    <row r="32" spans="1:13" s="379" customFormat="1" ht="15.75">
      <c r="B32" s="447" t="s">
        <v>628</v>
      </c>
      <c r="C32" s="446"/>
      <c r="D32" s="448" t="s">
        <v>877</v>
      </c>
      <c r="E32" s="446"/>
      <c r="F32" s="1178" t="s">
        <v>869</v>
      </c>
      <c r="G32" s="448"/>
      <c r="H32" s="448"/>
      <c r="I32" s="448"/>
      <c r="J32" s="448"/>
      <c r="K32" s="448"/>
      <c r="L32" s="1648"/>
      <c r="M32" s="1648"/>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dimension ref="A1:AA22"/>
  <sheetViews>
    <sheetView view="pageBreakPreview" zoomScaleNormal="85" zoomScaleSheetLayoutView="100" workbookViewId="0">
      <selection activeCell="A5" sqref="A5:A6"/>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34" t="s">
        <v>541</v>
      </c>
      <c r="B1" s="2034"/>
      <c r="C1" s="2034"/>
      <c r="D1" s="2034"/>
      <c r="E1" s="2034"/>
      <c r="F1" s="2034"/>
      <c r="G1" s="2034"/>
      <c r="H1" s="2034"/>
      <c r="I1" s="2034"/>
      <c r="J1" s="2034"/>
      <c r="K1" s="2034"/>
      <c r="L1" s="2034"/>
      <c r="M1" s="2034"/>
      <c r="N1" s="2034"/>
      <c r="O1" s="2034"/>
      <c r="P1" s="2034"/>
      <c r="Q1" s="2034"/>
      <c r="R1" s="2034"/>
      <c r="S1" s="2034"/>
      <c r="T1" s="2034"/>
      <c r="U1" s="2034"/>
      <c r="V1" s="2034"/>
      <c r="W1" s="2034"/>
      <c r="X1" s="2034"/>
      <c r="Y1" s="2034"/>
      <c r="Z1" s="2034"/>
      <c r="AA1" s="2034"/>
    </row>
    <row r="2" spans="1:27" ht="20.25">
      <c r="A2" s="2034" t="s">
        <v>1857</v>
      </c>
      <c r="B2" s="2034"/>
      <c r="C2" s="2034"/>
      <c r="D2" s="2034"/>
      <c r="E2" s="2034"/>
      <c r="F2" s="2034"/>
      <c r="G2" s="2034"/>
      <c r="H2" s="2034"/>
      <c r="I2" s="2034"/>
      <c r="J2" s="2034"/>
      <c r="K2" s="2034"/>
      <c r="L2" s="2034"/>
      <c r="M2" s="2034"/>
      <c r="N2" s="2034"/>
      <c r="O2" s="2034"/>
      <c r="P2" s="2034"/>
      <c r="Q2" s="2034"/>
      <c r="R2" s="2034"/>
      <c r="S2" s="2034"/>
      <c r="T2" s="2034"/>
      <c r="U2" s="2034"/>
      <c r="V2" s="2034"/>
      <c r="W2" s="2034"/>
      <c r="X2" s="2034"/>
      <c r="Y2" s="2034"/>
      <c r="Z2" s="2034"/>
      <c r="AA2" s="2034"/>
    </row>
    <row r="3" spans="1:27" ht="20.25" customHeight="1">
      <c r="A3" s="2035" t="s">
        <v>835</v>
      </c>
      <c r="B3" s="2035"/>
      <c r="C3" s="2035"/>
      <c r="D3" s="2035"/>
      <c r="E3" s="2035"/>
      <c r="F3" s="2035"/>
      <c r="G3" s="2035"/>
      <c r="H3" s="2035"/>
      <c r="I3" s="2035"/>
      <c r="J3" s="2035"/>
      <c r="K3" s="2035"/>
      <c r="L3" s="2035"/>
      <c r="M3" s="2035"/>
      <c r="N3" s="2035"/>
      <c r="O3" s="2035"/>
      <c r="P3" s="2035"/>
      <c r="Q3" s="2035"/>
      <c r="R3" s="2035"/>
      <c r="S3" s="2035"/>
      <c r="T3" s="2035"/>
      <c r="U3" s="2035"/>
      <c r="V3" s="2035"/>
      <c r="W3" s="2035"/>
      <c r="X3" s="2035"/>
      <c r="Y3" s="2035"/>
      <c r="Z3" s="2035"/>
      <c r="AA3" s="2035"/>
    </row>
    <row r="4" spans="1:27" ht="22.5" customHeight="1">
      <c r="A4" s="654" t="s">
        <v>1030</v>
      </c>
      <c r="B4" s="355"/>
      <c r="C4" s="368"/>
      <c r="D4" s="356"/>
      <c r="E4" s="356"/>
      <c r="F4" s="356"/>
      <c r="G4" s="356"/>
      <c r="H4" s="2036"/>
      <c r="I4" s="2036"/>
      <c r="J4" s="367"/>
      <c r="K4" s="2036"/>
      <c r="L4" s="2036"/>
      <c r="M4" s="356"/>
      <c r="N4" s="356"/>
      <c r="O4" s="356"/>
      <c r="P4" s="356"/>
      <c r="Q4" s="356"/>
      <c r="R4" s="356"/>
      <c r="S4" s="356"/>
      <c r="T4" s="357"/>
      <c r="U4" s="357"/>
      <c r="V4" s="357"/>
      <c r="W4" s="367"/>
      <c r="X4" s="367"/>
      <c r="Y4" s="367"/>
      <c r="Z4" s="2036" t="s">
        <v>829</v>
      </c>
      <c r="AA4" s="2036"/>
    </row>
    <row r="5" spans="1:27" ht="69" customHeight="1">
      <c r="A5" s="2037" t="s">
        <v>789</v>
      </c>
      <c r="B5" s="2039" t="s">
        <v>836</v>
      </c>
      <c r="C5" s="2039" t="s">
        <v>629</v>
      </c>
      <c r="D5" s="2041" t="s">
        <v>1858</v>
      </c>
      <c r="E5" s="2042"/>
      <c r="F5" s="2042"/>
      <c r="G5" s="2043"/>
      <c r="H5" s="2044" t="s">
        <v>1859</v>
      </c>
      <c r="I5" s="2045"/>
      <c r="J5" s="2045"/>
      <c r="K5" s="2045"/>
      <c r="L5" s="2046"/>
      <c r="M5" s="2041" t="s">
        <v>1860</v>
      </c>
      <c r="N5" s="2042"/>
      <c r="O5" s="2042"/>
      <c r="P5" s="2043"/>
      <c r="Q5" s="2047" t="s">
        <v>837</v>
      </c>
      <c r="R5" s="2047" t="s">
        <v>49</v>
      </c>
      <c r="S5" s="2047" t="s">
        <v>1809</v>
      </c>
      <c r="T5" s="2047" t="s">
        <v>1810</v>
      </c>
      <c r="U5" s="2054" t="s">
        <v>1811</v>
      </c>
      <c r="V5" s="2054" t="s">
        <v>1812</v>
      </c>
      <c r="W5" s="2049" t="s">
        <v>838</v>
      </c>
      <c r="X5" s="2050"/>
      <c r="Y5" s="2050"/>
      <c r="Z5" s="2051"/>
      <c r="AA5" s="1196" t="s">
        <v>839</v>
      </c>
    </row>
    <row r="6" spans="1:27" s="373" customFormat="1" ht="61.5" customHeight="1" thickBot="1">
      <c r="A6" s="2038"/>
      <c r="B6" s="2040"/>
      <c r="C6" s="2040"/>
      <c r="D6" s="1183" t="s">
        <v>840</v>
      </c>
      <c r="E6" s="1183" t="s">
        <v>841</v>
      </c>
      <c r="F6" s="1183" t="s">
        <v>842</v>
      </c>
      <c r="G6" s="1183" t="s">
        <v>843</v>
      </c>
      <c r="H6" s="369" t="s">
        <v>848</v>
      </c>
      <c r="I6" s="1184" t="s">
        <v>849</v>
      </c>
      <c r="J6" s="1184" t="s">
        <v>850</v>
      </c>
      <c r="K6" s="1184" t="s">
        <v>851</v>
      </c>
      <c r="L6" s="1183" t="s">
        <v>852</v>
      </c>
      <c r="M6" s="1183" t="s">
        <v>844</v>
      </c>
      <c r="N6" s="1183" t="s">
        <v>845</v>
      </c>
      <c r="O6" s="1183" t="s">
        <v>846</v>
      </c>
      <c r="P6" s="1183" t="s">
        <v>847</v>
      </c>
      <c r="Q6" s="2048"/>
      <c r="R6" s="2048"/>
      <c r="S6" s="2048"/>
      <c r="T6" s="2048"/>
      <c r="U6" s="2055"/>
      <c r="V6" s="2055"/>
      <c r="W6" s="370" t="s">
        <v>853</v>
      </c>
      <c r="X6" s="370" t="s">
        <v>854</v>
      </c>
      <c r="Y6" s="371" t="s">
        <v>855</v>
      </c>
      <c r="Z6" s="371" t="s">
        <v>856</v>
      </c>
      <c r="AA6" s="372" t="s">
        <v>857</v>
      </c>
    </row>
    <row r="7" spans="1:27" s="374" customFormat="1">
      <c r="A7" s="1197" t="s">
        <v>790</v>
      </c>
      <c r="B7" s="1198" t="s">
        <v>858</v>
      </c>
      <c r="C7" s="1199"/>
      <c r="D7" s="1200"/>
      <c r="E7" s="1200"/>
      <c r="F7" s="1200"/>
      <c r="G7" s="1200"/>
      <c r="H7" s="1200"/>
      <c r="I7" s="1200"/>
      <c r="J7" s="1200"/>
      <c r="K7" s="1200"/>
      <c r="L7" s="1200"/>
      <c r="M7" s="1200"/>
      <c r="N7" s="1200"/>
      <c r="O7" s="1200"/>
      <c r="P7" s="1200"/>
      <c r="Q7" s="1200"/>
      <c r="R7" s="1200"/>
      <c r="S7" s="1200"/>
      <c r="T7" s="1200"/>
      <c r="U7" s="1200"/>
      <c r="V7" s="1200"/>
      <c r="W7" s="1200"/>
      <c r="X7" s="1200"/>
      <c r="Y7" s="1200"/>
      <c r="Z7" s="1200"/>
      <c r="AA7" s="1200"/>
    </row>
    <row r="8" spans="1:27" s="374" customFormat="1" ht="14.25">
      <c r="A8" s="1201"/>
      <c r="B8" s="1202"/>
      <c r="C8" s="1199"/>
      <c r="D8" s="1200"/>
      <c r="E8" s="1200"/>
      <c r="F8" s="1200"/>
      <c r="G8" s="1200"/>
      <c r="H8" s="1200"/>
      <c r="I8" s="1200"/>
      <c r="J8" s="1200"/>
      <c r="K8" s="1200"/>
      <c r="L8" s="1200"/>
      <c r="M8" s="1200"/>
      <c r="N8" s="1200"/>
      <c r="O8" s="1200"/>
      <c r="P8" s="1200"/>
      <c r="Q8" s="1200"/>
      <c r="R8" s="1200"/>
      <c r="S8" s="1200"/>
      <c r="T8" s="1200"/>
      <c r="U8" s="1200"/>
      <c r="V8" s="1200"/>
      <c r="W8" s="1200"/>
      <c r="X8" s="1200"/>
      <c r="Y8" s="1200"/>
      <c r="Z8" s="1200"/>
      <c r="AA8" s="1200"/>
    </row>
    <row r="9" spans="1:27" s="375" customFormat="1">
      <c r="A9" s="1203"/>
      <c r="B9" s="1200"/>
      <c r="C9" s="1199"/>
      <c r="D9" s="1200"/>
      <c r="E9" s="1200"/>
      <c r="F9" s="1200"/>
      <c r="G9" s="1200"/>
      <c r="H9" s="1200"/>
      <c r="I9" s="1200"/>
      <c r="J9" s="1200"/>
      <c r="K9" s="1200"/>
      <c r="L9" s="1200"/>
      <c r="M9" s="1200"/>
      <c r="N9" s="1200"/>
      <c r="O9" s="1200"/>
      <c r="P9" s="1200"/>
      <c r="Q9" s="1200"/>
      <c r="R9" s="1200"/>
      <c r="S9" s="1200"/>
      <c r="T9" s="1200"/>
      <c r="U9" s="1200"/>
      <c r="V9" s="1200"/>
      <c r="W9" s="1200"/>
      <c r="X9" s="1200"/>
      <c r="Y9" s="1200"/>
      <c r="Z9" s="1200"/>
      <c r="AA9" s="1200"/>
    </row>
    <row r="10" spans="1:27" s="374" customFormat="1" thickBot="1">
      <c r="A10" s="1201"/>
      <c r="B10" s="2052" t="s">
        <v>108</v>
      </c>
      <c r="C10" s="2053"/>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1201"/>
      <c r="B11" s="1200"/>
      <c r="C11" s="1199"/>
      <c r="D11" s="1200"/>
      <c r="E11" s="1200"/>
      <c r="F11" s="1200"/>
      <c r="G11" s="1200"/>
      <c r="H11" s="1200"/>
      <c r="I11" s="1200"/>
      <c r="J11" s="1200"/>
      <c r="K11" s="1200"/>
      <c r="L11" s="1200"/>
      <c r="M11" s="1200"/>
      <c r="N11" s="1200"/>
      <c r="O11" s="1200"/>
      <c r="P11" s="1200"/>
      <c r="Q11" s="1200"/>
      <c r="R11" s="1200"/>
      <c r="S11" s="1200"/>
      <c r="T11" s="1200"/>
      <c r="U11" s="1200"/>
      <c r="V11" s="1200"/>
      <c r="W11" s="1200"/>
      <c r="X11" s="1200"/>
      <c r="Y11" s="1200"/>
      <c r="Z11" s="1200"/>
      <c r="AA11" s="1200"/>
    </row>
    <row r="12" spans="1:27" s="374" customFormat="1" ht="14.25">
      <c r="A12" s="1201" t="s">
        <v>791</v>
      </c>
      <c r="B12" s="1202" t="s">
        <v>859</v>
      </c>
      <c r="C12" s="1199"/>
      <c r="D12" s="1200"/>
      <c r="E12" s="1200"/>
      <c r="F12" s="1200"/>
      <c r="G12" s="1200"/>
      <c r="H12" s="1200"/>
      <c r="I12" s="1200"/>
      <c r="J12" s="1200"/>
      <c r="K12" s="1200"/>
      <c r="L12" s="1200"/>
      <c r="M12" s="1200"/>
      <c r="N12" s="1200"/>
      <c r="O12" s="1200"/>
      <c r="P12" s="1200"/>
      <c r="Q12" s="1200"/>
      <c r="R12" s="1200"/>
      <c r="S12" s="1200"/>
      <c r="T12" s="1200"/>
      <c r="U12" s="1200"/>
      <c r="V12" s="1200"/>
      <c r="W12" s="1200"/>
      <c r="X12" s="1200"/>
      <c r="Y12" s="1200"/>
      <c r="Z12" s="1200"/>
      <c r="AA12" s="1200"/>
    </row>
    <row r="13" spans="1:27" s="375" customFormat="1">
      <c r="A13" s="1203"/>
      <c r="B13" s="1200"/>
      <c r="C13" s="1199"/>
      <c r="D13" s="1200"/>
      <c r="E13" s="1200"/>
      <c r="F13" s="1200"/>
      <c r="G13" s="1200"/>
      <c r="H13" s="1200"/>
      <c r="I13" s="1200"/>
      <c r="J13" s="1200"/>
      <c r="K13" s="1200"/>
      <c r="L13" s="1200"/>
      <c r="M13" s="1200"/>
      <c r="N13" s="1200"/>
      <c r="O13" s="1200"/>
      <c r="P13" s="1200"/>
      <c r="Q13" s="1200"/>
      <c r="R13" s="1200"/>
      <c r="S13" s="1200"/>
      <c r="T13" s="1200"/>
      <c r="U13" s="1200"/>
      <c r="V13" s="1200"/>
      <c r="W13" s="1200"/>
      <c r="X13" s="1200"/>
      <c r="Y13" s="1200"/>
      <c r="Z13" s="1200"/>
      <c r="AA13" s="1200"/>
    </row>
    <row r="14" spans="1:27" s="374" customFormat="1" thickBot="1">
      <c r="A14" s="1201"/>
      <c r="B14" s="2052" t="s">
        <v>108</v>
      </c>
      <c r="C14" s="2053"/>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1204"/>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1197" t="s">
        <v>808</v>
      </c>
      <c r="B16" s="1198" t="s">
        <v>860</v>
      </c>
      <c r="C16" s="1199"/>
      <c r="D16" s="1200"/>
      <c r="E16" s="1200"/>
      <c r="F16" s="1200"/>
      <c r="G16" s="1200"/>
      <c r="H16" s="1200"/>
      <c r="I16" s="1200"/>
      <c r="J16" s="1200"/>
      <c r="K16" s="1200"/>
      <c r="L16" s="1200"/>
      <c r="M16" s="1200"/>
      <c r="N16" s="1200"/>
      <c r="O16" s="1200"/>
      <c r="P16" s="1200"/>
      <c r="Q16" s="1200"/>
      <c r="R16" s="1200"/>
      <c r="S16" s="1200"/>
      <c r="T16" s="1200"/>
      <c r="U16" s="1200"/>
      <c r="V16" s="1200"/>
      <c r="W16" s="1200"/>
      <c r="X16" s="1200"/>
      <c r="Y16" s="1200"/>
      <c r="Z16" s="1200"/>
      <c r="AA16" s="1200"/>
    </row>
    <row r="17" spans="1:27" s="374" customFormat="1" ht="14.25">
      <c r="A17" s="1201"/>
      <c r="B17" s="1202"/>
      <c r="C17" s="1199"/>
      <c r="D17" s="1200"/>
      <c r="E17" s="1200"/>
      <c r="F17" s="1200"/>
      <c r="G17" s="1200"/>
      <c r="H17" s="1200"/>
      <c r="I17" s="1200"/>
      <c r="J17" s="1200"/>
      <c r="K17" s="1200"/>
      <c r="L17" s="1200"/>
      <c r="M17" s="1200"/>
      <c r="N17" s="1200"/>
      <c r="O17" s="1200"/>
      <c r="P17" s="1200"/>
      <c r="Q17" s="1200"/>
      <c r="R17" s="1200"/>
      <c r="S17" s="1200"/>
      <c r="T17" s="1200"/>
      <c r="U17" s="1200"/>
      <c r="V17" s="1200"/>
      <c r="W17" s="1200"/>
      <c r="X17" s="1200"/>
      <c r="Y17" s="1200"/>
      <c r="Z17" s="1200"/>
      <c r="AA17" s="1200"/>
    </row>
    <row r="18" spans="1:27" s="374" customFormat="1" thickBot="1">
      <c r="A18" s="1201"/>
      <c r="B18" s="2052" t="s">
        <v>108</v>
      </c>
      <c r="C18" s="2053"/>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1203"/>
      <c r="B19" s="1200"/>
      <c r="C19" s="1199"/>
      <c r="D19" s="1200"/>
      <c r="E19" s="1200"/>
      <c r="F19" s="1200"/>
      <c r="G19" s="1200"/>
      <c r="H19" s="1200"/>
      <c r="I19" s="1200"/>
      <c r="J19" s="1200"/>
      <c r="K19" s="1200"/>
      <c r="L19" s="1200"/>
      <c r="M19" s="1200"/>
      <c r="N19" s="1200"/>
      <c r="O19" s="1200"/>
      <c r="P19" s="1200"/>
      <c r="Q19" s="1200"/>
      <c r="R19" s="1200"/>
      <c r="S19" s="1200"/>
      <c r="T19" s="1200"/>
      <c r="U19" s="1200"/>
      <c r="V19" s="1200"/>
      <c r="W19" s="1200"/>
      <c r="X19" s="1200"/>
      <c r="Y19" s="1200"/>
      <c r="Z19" s="1200"/>
      <c r="AA19" s="1200"/>
    </row>
    <row r="20" spans="1:27" s="374" customFormat="1" thickBot="1">
      <c r="A20" s="1201"/>
      <c r="B20" s="2052" t="s">
        <v>861</v>
      </c>
      <c r="C20" s="2053"/>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48"/>
      <c r="I22" s="1648"/>
      <c r="M22" s="446"/>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dimension ref="A1:AA22"/>
  <sheetViews>
    <sheetView view="pageBreakPreview" zoomScale="75" zoomScaleNormal="85" zoomScaleSheetLayoutView="75" workbookViewId="0">
      <selection activeCell="A7" sqref="A7"/>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34" t="s">
        <v>541</v>
      </c>
      <c r="B1" s="2034"/>
      <c r="C1" s="2034"/>
      <c r="D1" s="2034"/>
      <c r="E1" s="2034"/>
      <c r="F1" s="2034"/>
      <c r="G1" s="2034"/>
      <c r="H1" s="2034"/>
      <c r="I1" s="2034"/>
      <c r="J1" s="2034"/>
      <c r="K1" s="2034"/>
      <c r="L1" s="2034"/>
      <c r="M1" s="2034"/>
      <c r="N1" s="2034"/>
      <c r="O1" s="2034"/>
      <c r="P1" s="2034"/>
      <c r="Q1" s="2034"/>
      <c r="R1" s="2034"/>
      <c r="S1" s="2034"/>
      <c r="T1" s="2034"/>
      <c r="U1" s="2034"/>
      <c r="V1" s="2034"/>
      <c r="W1" s="2034"/>
      <c r="X1" s="2034"/>
      <c r="Y1" s="2034"/>
      <c r="Z1" s="2034"/>
      <c r="AA1" s="2034"/>
    </row>
    <row r="2" spans="1:27" ht="20.25">
      <c r="A2" s="2034" t="s">
        <v>1861</v>
      </c>
      <c r="B2" s="2034"/>
      <c r="C2" s="2034"/>
      <c r="D2" s="2034"/>
      <c r="E2" s="2034"/>
      <c r="F2" s="2034"/>
      <c r="G2" s="2034"/>
      <c r="H2" s="2034"/>
      <c r="I2" s="2034"/>
      <c r="J2" s="2034"/>
      <c r="K2" s="2034"/>
      <c r="L2" s="2034"/>
      <c r="M2" s="2034"/>
      <c r="N2" s="2034"/>
      <c r="O2" s="2034"/>
      <c r="P2" s="2034"/>
      <c r="Q2" s="2034"/>
      <c r="R2" s="2034"/>
      <c r="S2" s="2034"/>
      <c r="T2" s="2034"/>
      <c r="U2" s="2034"/>
      <c r="V2" s="2034"/>
      <c r="W2" s="2034"/>
      <c r="X2" s="2034"/>
      <c r="Y2" s="2034"/>
      <c r="Z2" s="2034"/>
      <c r="AA2" s="2034"/>
    </row>
    <row r="3" spans="1:27" ht="20.25" customHeight="1">
      <c r="A3" s="2035" t="s">
        <v>862</v>
      </c>
      <c r="B3" s="2035"/>
      <c r="C3" s="2035"/>
      <c r="D3" s="2035"/>
      <c r="E3" s="2035"/>
      <c r="F3" s="2035"/>
      <c r="G3" s="2035"/>
      <c r="H3" s="2035"/>
      <c r="I3" s="2035"/>
      <c r="J3" s="2035"/>
      <c r="K3" s="2035"/>
      <c r="L3" s="2035"/>
      <c r="M3" s="2035"/>
      <c r="N3" s="2035"/>
      <c r="O3" s="2035"/>
      <c r="P3" s="2035"/>
      <c r="Q3" s="2035"/>
      <c r="R3" s="2035"/>
      <c r="S3" s="2035"/>
      <c r="T3" s="2035"/>
      <c r="U3" s="2035"/>
      <c r="V3" s="2035"/>
      <c r="W3" s="2035"/>
      <c r="X3" s="2035"/>
      <c r="Y3" s="2035"/>
      <c r="Z3" s="2035"/>
      <c r="AA3" s="2035"/>
    </row>
    <row r="4" spans="1:27" ht="22.5" customHeight="1">
      <c r="A4" s="654" t="s">
        <v>1030</v>
      </c>
      <c r="B4" s="355"/>
      <c r="C4" s="368"/>
      <c r="D4" s="356"/>
      <c r="E4" s="356"/>
      <c r="F4" s="356"/>
      <c r="G4" s="356"/>
      <c r="H4" s="2036"/>
      <c r="I4" s="2036"/>
      <c r="J4" s="367"/>
      <c r="K4" s="2036"/>
      <c r="L4" s="2036"/>
      <c r="M4" s="356"/>
      <c r="N4" s="356"/>
      <c r="O4" s="356"/>
      <c r="P4" s="356"/>
      <c r="Q4" s="356"/>
      <c r="R4" s="356"/>
      <c r="S4" s="356"/>
      <c r="T4" s="357"/>
      <c r="U4" s="357"/>
      <c r="V4" s="357"/>
      <c r="W4" s="367"/>
      <c r="X4" s="367"/>
      <c r="Y4" s="367"/>
      <c r="Z4" s="2036" t="s">
        <v>829</v>
      </c>
      <c r="AA4" s="2036"/>
    </row>
    <row r="5" spans="1:27" ht="69" customHeight="1">
      <c r="A5" s="2037" t="s">
        <v>789</v>
      </c>
      <c r="B5" s="2039" t="s">
        <v>836</v>
      </c>
      <c r="C5" s="2039" t="s">
        <v>629</v>
      </c>
      <c r="D5" s="2041" t="s">
        <v>1858</v>
      </c>
      <c r="E5" s="2042"/>
      <c r="F5" s="2042"/>
      <c r="G5" s="2043"/>
      <c r="H5" s="2044" t="s">
        <v>1859</v>
      </c>
      <c r="I5" s="2045"/>
      <c r="J5" s="2045"/>
      <c r="K5" s="2045"/>
      <c r="L5" s="2046"/>
      <c r="M5" s="2041" t="s">
        <v>1860</v>
      </c>
      <c r="N5" s="2042"/>
      <c r="O5" s="2042"/>
      <c r="P5" s="2043"/>
      <c r="Q5" s="2047" t="s">
        <v>837</v>
      </c>
      <c r="R5" s="2047" t="s">
        <v>49</v>
      </c>
      <c r="S5" s="2047" t="s">
        <v>1809</v>
      </c>
      <c r="T5" s="2047" t="s">
        <v>1810</v>
      </c>
      <c r="U5" s="2054" t="s">
        <v>1811</v>
      </c>
      <c r="V5" s="2054" t="s">
        <v>1812</v>
      </c>
      <c r="W5" s="2049" t="s">
        <v>838</v>
      </c>
      <c r="X5" s="2050"/>
      <c r="Y5" s="2050"/>
      <c r="Z5" s="2051"/>
      <c r="AA5" s="1196" t="s">
        <v>839</v>
      </c>
    </row>
    <row r="6" spans="1:27" s="373" customFormat="1" ht="61.5" customHeight="1" thickBot="1">
      <c r="A6" s="2038"/>
      <c r="B6" s="2040"/>
      <c r="C6" s="2040"/>
      <c r="D6" s="1183" t="s">
        <v>840</v>
      </c>
      <c r="E6" s="1183" t="s">
        <v>841</v>
      </c>
      <c r="F6" s="1183" t="s">
        <v>842</v>
      </c>
      <c r="G6" s="1183" t="s">
        <v>843</v>
      </c>
      <c r="H6" s="369" t="s">
        <v>848</v>
      </c>
      <c r="I6" s="1184" t="s">
        <v>849</v>
      </c>
      <c r="J6" s="1184" t="s">
        <v>850</v>
      </c>
      <c r="K6" s="1184" t="s">
        <v>851</v>
      </c>
      <c r="L6" s="1183" t="s">
        <v>852</v>
      </c>
      <c r="M6" s="1183" t="s">
        <v>844</v>
      </c>
      <c r="N6" s="1183" t="s">
        <v>845</v>
      </c>
      <c r="O6" s="1183" t="s">
        <v>846</v>
      </c>
      <c r="P6" s="1183" t="s">
        <v>847</v>
      </c>
      <c r="Q6" s="2048"/>
      <c r="R6" s="2048"/>
      <c r="S6" s="2048"/>
      <c r="T6" s="2048"/>
      <c r="U6" s="2055"/>
      <c r="V6" s="2055"/>
      <c r="W6" s="370" t="s">
        <v>853</v>
      </c>
      <c r="X6" s="370" t="s">
        <v>854</v>
      </c>
      <c r="Y6" s="371" t="s">
        <v>855</v>
      </c>
      <c r="Z6" s="371" t="s">
        <v>856</v>
      </c>
      <c r="AA6" s="372" t="s">
        <v>857</v>
      </c>
    </row>
    <row r="7" spans="1:27" s="374" customFormat="1">
      <c r="A7" s="1197" t="s">
        <v>790</v>
      </c>
      <c r="B7" s="1198" t="s">
        <v>858</v>
      </c>
      <c r="C7" s="1199"/>
      <c r="D7" s="1200"/>
      <c r="E7" s="1200"/>
      <c r="F7" s="1200"/>
      <c r="G7" s="1200"/>
      <c r="H7" s="1200"/>
      <c r="I7" s="1200"/>
      <c r="J7" s="1200"/>
      <c r="K7" s="1200"/>
      <c r="L7" s="1200"/>
      <c r="M7" s="1200"/>
      <c r="N7" s="1200"/>
      <c r="O7" s="1200"/>
      <c r="P7" s="1200"/>
      <c r="Q7" s="1200"/>
      <c r="R7" s="1200"/>
      <c r="S7" s="1200"/>
      <c r="T7" s="1200"/>
      <c r="U7" s="1200"/>
      <c r="V7" s="1200"/>
      <c r="W7" s="1200"/>
      <c r="X7" s="1200"/>
      <c r="Y7" s="1200"/>
      <c r="Z7" s="1200"/>
      <c r="AA7" s="1200"/>
    </row>
    <row r="8" spans="1:27" s="374" customFormat="1" ht="14.25">
      <c r="A8" s="1201"/>
      <c r="B8" s="1202"/>
      <c r="C8" s="1199"/>
      <c r="D8" s="1200"/>
      <c r="E8" s="1200"/>
      <c r="F8" s="1200"/>
      <c r="G8" s="1200"/>
      <c r="H8" s="1200"/>
      <c r="I8" s="1200"/>
      <c r="J8" s="1200"/>
      <c r="K8" s="1200"/>
      <c r="L8" s="1200"/>
      <c r="M8" s="1200"/>
      <c r="N8" s="1200"/>
      <c r="O8" s="1200"/>
      <c r="P8" s="1200"/>
      <c r="Q8" s="1200"/>
      <c r="R8" s="1200"/>
      <c r="S8" s="1200"/>
      <c r="T8" s="1200"/>
      <c r="U8" s="1200"/>
      <c r="V8" s="1200"/>
      <c r="W8" s="1200"/>
      <c r="X8" s="1200"/>
      <c r="Y8" s="1200"/>
      <c r="Z8" s="1200"/>
      <c r="AA8" s="1200"/>
    </row>
    <row r="9" spans="1:27" s="375" customFormat="1">
      <c r="A9" s="1203"/>
      <c r="B9" s="1200"/>
      <c r="C9" s="1199"/>
      <c r="D9" s="1200"/>
      <c r="E9" s="1200"/>
      <c r="F9" s="1200"/>
      <c r="G9" s="1200"/>
      <c r="H9" s="1200"/>
      <c r="I9" s="1200"/>
      <c r="J9" s="1200"/>
      <c r="K9" s="1200"/>
      <c r="L9" s="1200"/>
      <c r="M9" s="1200"/>
      <c r="N9" s="1200"/>
      <c r="O9" s="1200"/>
      <c r="P9" s="1200"/>
      <c r="Q9" s="1200"/>
      <c r="R9" s="1200"/>
      <c r="S9" s="1200"/>
      <c r="T9" s="1200"/>
      <c r="U9" s="1200"/>
      <c r="V9" s="1200"/>
      <c r="W9" s="1200"/>
      <c r="X9" s="1200"/>
      <c r="Y9" s="1200"/>
      <c r="Z9" s="1200"/>
      <c r="AA9" s="1200"/>
    </row>
    <row r="10" spans="1:27" s="374" customFormat="1" thickBot="1">
      <c r="A10" s="1201"/>
      <c r="B10" s="2052" t="s">
        <v>108</v>
      </c>
      <c r="C10" s="2053"/>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1201"/>
      <c r="B11" s="1200"/>
      <c r="C11" s="1199"/>
      <c r="D11" s="1200"/>
      <c r="E11" s="1200"/>
      <c r="F11" s="1200"/>
      <c r="G11" s="1200"/>
      <c r="H11" s="1200"/>
      <c r="I11" s="1200"/>
      <c r="J11" s="1200"/>
      <c r="K11" s="1200"/>
      <c r="L11" s="1200"/>
      <c r="M11" s="1200"/>
      <c r="N11" s="1200"/>
      <c r="O11" s="1200"/>
      <c r="P11" s="1200"/>
      <c r="Q11" s="1200"/>
      <c r="R11" s="1200"/>
      <c r="S11" s="1200"/>
      <c r="T11" s="1200"/>
      <c r="U11" s="1200"/>
      <c r="V11" s="1200"/>
      <c r="W11" s="1200"/>
      <c r="X11" s="1200"/>
      <c r="Y11" s="1200"/>
      <c r="Z11" s="1200"/>
      <c r="AA11" s="1200"/>
    </row>
    <row r="12" spans="1:27" s="374" customFormat="1" ht="14.25">
      <c r="A12" s="1201" t="s">
        <v>791</v>
      </c>
      <c r="B12" s="1202" t="s">
        <v>859</v>
      </c>
      <c r="C12" s="1199"/>
      <c r="D12" s="1200"/>
      <c r="E12" s="1200"/>
      <c r="F12" s="1200"/>
      <c r="G12" s="1200"/>
      <c r="H12" s="1200"/>
      <c r="I12" s="1200"/>
      <c r="J12" s="1200"/>
      <c r="K12" s="1200"/>
      <c r="L12" s="1200"/>
      <c r="M12" s="1200"/>
      <c r="N12" s="1200"/>
      <c r="O12" s="1200"/>
      <c r="P12" s="1200"/>
      <c r="Q12" s="1200"/>
      <c r="R12" s="1200"/>
      <c r="S12" s="1200"/>
      <c r="T12" s="1200"/>
      <c r="U12" s="1200"/>
      <c r="V12" s="1200"/>
      <c r="W12" s="1200"/>
      <c r="X12" s="1200"/>
      <c r="Y12" s="1200"/>
      <c r="Z12" s="1200"/>
      <c r="AA12" s="1200"/>
    </row>
    <row r="13" spans="1:27" s="375" customFormat="1">
      <c r="A13" s="1203"/>
      <c r="B13" s="1200"/>
      <c r="C13" s="1199"/>
      <c r="D13" s="1200"/>
      <c r="E13" s="1200"/>
      <c r="F13" s="1200"/>
      <c r="G13" s="1200"/>
      <c r="H13" s="1200"/>
      <c r="I13" s="1200"/>
      <c r="J13" s="1200"/>
      <c r="K13" s="1200"/>
      <c r="L13" s="1200"/>
      <c r="M13" s="1200"/>
      <c r="N13" s="1200"/>
      <c r="O13" s="1200"/>
      <c r="P13" s="1200"/>
      <c r="Q13" s="1200"/>
      <c r="R13" s="1200"/>
      <c r="S13" s="1200"/>
      <c r="T13" s="1200"/>
      <c r="U13" s="1200"/>
      <c r="V13" s="1200"/>
      <c r="W13" s="1200"/>
      <c r="X13" s="1200"/>
      <c r="Y13" s="1200"/>
      <c r="Z13" s="1200"/>
      <c r="AA13" s="1200"/>
    </row>
    <row r="14" spans="1:27" s="374" customFormat="1" thickBot="1">
      <c r="A14" s="1201"/>
      <c r="B14" s="2052" t="s">
        <v>108</v>
      </c>
      <c r="C14" s="2053"/>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1204"/>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1197" t="s">
        <v>808</v>
      </c>
      <c r="B16" s="1198" t="s">
        <v>860</v>
      </c>
      <c r="C16" s="1199"/>
      <c r="D16" s="1200"/>
      <c r="E16" s="1200"/>
      <c r="F16" s="1200"/>
      <c r="G16" s="1200"/>
      <c r="H16" s="1200"/>
      <c r="I16" s="1200"/>
      <c r="J16" s="1200"/>
      <c r="K16" s="1200"/>
      <c r="L16" s="1200"/>
      <c r="M16" s="1200"/>
      <c r="N16" s="1200"/>
      <c r="O16" s="1200"/>
      <c r="P16" s="1200"/>
      <c r="Q16" s="1200"/>
      <c r="R16" s="1200"/>
      <c r="S16" s="1200"/>
      <c r="T16" s="1200"/>
      <c r="U16" s="1200"/>
      <c r="V16" s="1200"/>
      <c r="W16" s="1200"/>
      <c r="X16" s="1200"/>
      <c r="Y16" s="1200"/>
      <c r="Z16" s="1200"/>
      <c r="AA16" s="1200"/>
    </row>
    <row r="17" spans="1:27" s="374" customFormat="1" ht="14.25">
      <c r="A17" s="1201"/>
      <c r="B17" s="1202"/>
      <c r="C17" s="1199"/>
      <c r="D17" s="1200"/>
      <c r="E17" s="1200"/>
      <c r="F17" s="1200"/>
      <c r="G17" s="1200"/>
      <c r="H17" s="1200"/>
      <c r="I17" s="1200"/>
      <c r="J17" s="1200"/>
      <c r="K17" s="1200"/>
      <c r="L17" s="1200"/>
      <c r="M17" s="1200"/>
      <c r="N17" s="1200"/>
      <c r="O17" s="1200"/>
      <c r="P17" s="1200"/>
      <c r="Q17" s="1200"/>
      <c r="R17" s="1200"/>
      <c r="S17" s="1200"/>
      <c r="T17" s="1200"/>
      <c r="U17" s="1200"/>
      <c r="V17" s="1200"/>
      <c r="W17" s="1200"/>
      <c r="X17" s="1200"/>
      <c r="Y17" s="1200"/>
      <c r="Z17" s="1200"/>
      <c r="AA17" s="1200"/>
    </row>
    <row r="18" spans="1:27" s="374" customFormat="1" thickBot="1">
      <c r="A18" s="1201"/>
      <c r="B18" s="2052" t="s">
        <v>108</v>
      </c>
      <c r="C18" s="2053"/>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1203"/>
      <c r="B19" s="1200"/>
      <c r="C19" s="1199"/>
      <c r="D19" s="1200"/>
      <c r="E19" s="1200"/>
      <c r="F19" s="1200"/>
      <c r="G19" s="1200"/>
      <c r="H19" s="1200"/>
      <c r="I19" s="1200"/>
      <c r="J19" s="1200"/>
      <c r="K19" s="1200"/>
      <c r="L19" s="1200"/>
      <c r="M19" s="1200"/>
      <c r="N19" s="1200"/>
      <c r="O19" s="1200"/>
      <c r="P19" s="1200"/>
      <c r="Q19" s="1200"/>
      <c r="R19" s="1200"/>
      <c r="S19" s="1200"/>
      <c r="T19" s="1200"/>
      <c r="U19" s="1200"/>
      <c r="V19" s="1200"/>
      <c r="W19" s="1200"/>
      <c r="X19" s="1200"/>
      <c r="Y19" s="1200"/>
      <c r="Z19" s="1200"/>
      <c r="AA19" s="1200"/>
    </row>
    <row r="20" spans="1:27" s="374" customFormat="1" thickBot="1">
      <c r="A20" s="1201"/>
      <c r="B20" s="2052" t="s">
        <v>861</v>
      </c>
      <c r="C20" s="2053"/>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48"/>
      <c r="I22" s="1648"/>
      <c r="M22" s="446"/>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dimension ref="A1:AA22"/>
  <sheetViews>
    <sheetView view="pageBreakPreview" topLeftCell="A3" zoomScale="82" zoomScaleNormal="85" zoomScaleSheetLayoutView="82" workbookViewId="0">
      <selection activeCell="C23" sqref="C23"/>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34" t="s">
        <v>541</v>
      </c>
      <c r="B1" s="2034"/>
      <c r="C1" s="2034"/>
      <c r="D1" s="2034"/>
      <c r="E1" s="2034"/>
      <c r="F1" s="2034"/>
      <c r="G1" s="2034"/>
      <c r="H1" s="2034"/>
      <c r="I1" s="2034"/>
      <c r="J1" s="2034"/>
      <c r="K1" s="2034"/>
      <c r="L1" s="2034"/>
      <c r="M1" s="2034"/>
      <c r="N1" s="2034"/>
      <c r="O1" s="2034"/>
      <c r="P1" s="2034"/>
      <c r="Q1" s="2034"/>
      <c r="R1" s="2034"/>
      <c r="S1" s="2034"/>
      <c r="T1" s="2034"/>
      <c r="U1" s="2034"/>
      <c r="V1" s="2034"/>
      <c r="W1" s="2034"/>
      <c r="X1" s="2034"/>
      <c r="Y1" s="2034"/>
      <c r="Z1" s="2034"/>
      <c r="AA1" s="2034"/>
    </row>
    <row r="2" spans="1:27" ht="20.25">
      <c r="A2" s="2034" t="s">
        <v>1862</v>
      </c>
      <c r="B2" s="2034"/>
      <c r="C2" s="2034"/>
      <c r="D2" s="2034"/>
      <c r="E2" s="2034"/>
      <c r="F2" s="2034"/>
      <c r="G2" s="2034"/>
      <c r="H2" s="2034"/>
      <c r="I2" s="2034"/>
      <c r="J2" s="2034"/>
      <c r="K2" s="2034"/>
      <c r="L2" s="2034"/>
      <c r="M2" s="2034"/>
      <c r="N2" s="2034"/>
      <c r="O2" s="2034"/>
      <c r="P2" s="2034"/>
      <c r="Q2" s="2034"/>
      <c r="R2" s="2034"/>
      <c r="S2" s="2034"/>
      <c r="T2" s="2034"/>
      <c r="U2" s="2034"/>
      <c r="V2" s="2034"/>
      <c r="W2" s="2034"/>
      <c r="X2" s="2034"/>
      <c r="Y2" s="2034"/>
      <c r="Z2" s="2034"/>
      <c r="AA2" s="2034"/>
    </row>
    <row r="3" spans="1:27" ht="20.25" customHeight="1">
      <c r="A3" s="2035" t="s">
        <v>863</v>
      </c>
      <c r="B3" s="2035"/>
      <c r="C3" s="2035"/>
      <c r="D3" s="2035"/>
      <c r="E3" s="2035"/>
      <c r="F3" s="2035"/>
      <c r="G3" s="2035"/>
      <c r="H3" s="2035"/>
      <c r="I3" s="2035"/>
      <c r="J3" s="2035"/>
      <c r="K3" s="2035"/>
      <c r="L3" s="2035"/>
      <c r="M3" s="2035"/>
      <c r="N3" s="2035"/>
      <c r="O3" s="2035"/>
      <c r="P3" s="2035"/>
      <c r="Q3" s="2035"/>
      <c r="R3" s="2035"/>
      <c r="S3" s="2035"/>
      <c r="T3" s="2035"/>
      <c r="U3" s="2035"/>
      <c r="V3" s="2035"/>
      <c r="W3" s="2035"/>
      <c r="X3" s="2035"/>
      <c r="Y3" s="2035"/>
      <c r="Z3" s="2035"/>
      <c r="AA3" s="2035"/>
    </row>
    <row r="4" spans="1:27" ht="22.5" customHeight="1">
      <c r="A4" s="654" t="s">
        <v>1030</v>
      </c>
      <c r="B4" s="355"/>
      <c r="C4" s="368"/>
      <c r="D4" s="356"/>
      <c r="E4" s="356"/>
      <c r="F4" s="356"/>
      <c r="G4" s="356"/>
      <c r="H4" s="2036"/>
      <c r="I4" s="2036"/>
      <c r="J4" s="367"/>
      <c r="K4" s="2036"/>
      <c r="L4" s="2036"/>
      <c r="M4" s="356"/>
      <c r="N4" s="356"/>
      <c r="O4" s="356"/>
      <c r="P4" s="356"/>
      <c r="Q4" s="356"/>
      <c r="R4" s="356"/>
      <c r="S4" s="356"/>
      <c r="T4" s="357"/>
      <c r="U4" s="357"/>
      <c r="V4" s="357"/>
      <c r="W4" s="367"/>
      <c r="X4" s="367"/>
      <c r="Y4" s="367"/>
      <c r="Z4" s="2036" t="s">
        <v>829</v>
      </c>
      <c r="AA4" s="2036"/>
    </row>
    <row r="5" spans="1:27" ht="69" customHeight="1">
      <c r="A5" s="2037" t="s">
        <v>789</v>
      </c>
      <c r="B5" s="2039" t="s">
        <v>836</v>
      </c>
      <c r="C5" s="2039" t="s">
        <v>629</v>
      </c>
      <c r="D5" s="2041" t="s">
        <v>1858</v>
      </c>
      <c r="E5" s="2042"/>
      <c r="F5" s="2042"/>
      <c r="G5" s="2043"/>
      <c r="H5" s="2044" t="s">
        <v>1859</v>
      </c>
      <c r="I5" s="2045"/>
      <c r="J5" s="2045"/>
      <c r="K5" s="2045"/>
      <c r="L5" s="2046"/>
      <c r="M5" s="2041" t="s">
        <v>1860</v>
      </c>
      <c r="N5" s="2042"/>
      <c r="O5" s="2042"/>
      <c r="P5" s="2043"/>
      <c r="Q5" s="2047" t="s">
        <v>837</v>
      </c>
      <c r="R5" s="2047" t="s">
        <v>49</v>
      </c>
      <c r="S5" s="2047" t="s">
        <v>1809</v>
      </c>
      <c r="T5" s="2047" t="s">
        <v>1810</v>
      </c>
      <c r="U5" s="2054" t="s">
        <v>1811</v>
      </c>
      <c r="V5" s="2054" t="s">
        <v>1812</v>
      </c>
      <c r="W5" s="2049" t="s">
        <v>838</v>
      </c>
      <c r="X5" s="2050"/>
      <c r="Y5" s="2050"/>
      <c r="Z5" s="2051"/>
      <c r="AA5" s="1196" t="s">
        <v>839</v>
      </c>
    </row>
    <row r="6" spans="1:27" s="373" customFormat="1" ht="61.5" customHeight="1" thickBot="1">
      <c r="A6" s="2038"/>
      <c r="B6" s="2040"/>
      <c r="C6" s="2040"/>
      <c r="D6" s="1183" t="s">
        <v>840</v>
      </c>
      <c r="E6" s="1183" t="s">
        <v>841</v>
      </c>
      <c r="F6" s="1183" t="s">
        <v>842</v>
      </c>
      <c r="G6" s="1183" t="s">
        <v>843</v>
      </c>
      <c r="H6" s="369" t="s">
        <v>848</v>
      </c>
      <c r="I6" s="1184" t="s">
        <v>849</v>
      </c>
      <c r="J6" s="1184" t="s">
        <v>850</v>
      </c>
      <c r="K6" s="1184" t="s">
        <v>851</v>
      </c>
      <c r="L6" s="1183" t="s">
        <v>852</v>
      </c>
      <c r="M6" s="1183" t="s">
        <v>844</v>
      </c>
      <c r="N6" s="1183" t="s">
        <v>845</v>
      </c>
      <c r="O6" s="1183" t="s">
        <v>846</v>
      </c>
      <c r="P6" s="1183" t="s">
        <v>847</v>
      </c>
      <c r="Q6" s="2048"/>
      <c r="R6" s="2048"/>
      <c r="S6" s="2048"/>
      <c r="T6" s="2048"/>
      <c r="U6" s="2055"/>
      <c r="V6" s="2055"/>
      <c r="W6" s="370" t="s">
        <v>853</v>
      </c>
      <c r="X6" s="370" t="s">
        <v>854</v>
      </c>
      <c r="Y6" s="371" t="s">
        <v>855</v>
      </c>
      <c r="Z6" s="371" t="s">
        <v>856</v>
      </c>
      <c r="AA6" s="372" t="s">
        <v>857</v>
      </c>
    </row>
    <row r="7" spans="1:27" s="374" customFormat="1">
      <c r="A7" s="1197" t="s">
        <v>790</v>
      </c>
      <c r="B7" s="1198" t="s">
        <v>858</v>
      </c>
      <c r="C7" s="1199"/>
      <c r="D7" s="1200"/>
      <c r="E7" s="1200"/>
      <c r="F7" s="1200"/>
      <c r="G7" s="1200"/>
      <c r="H7" s="1200"/>
      <c r="I7" s="1200"/>
      <c r="J7" s="1200"/>
      <c r="K7" s="1200"/>
      <c r="L7" s="1200"/>
      <c r="M7" s="1200"/>
      <c r="N7" s="1200"/>
      <c r="O7" s="1200"/>
      <c r="P7" s="1200"/>
      <c r="Q7" s="1200"/>
      <c r="R7" s="1200"/>
      <c r="S7" s="1200"/>
      <c r="T7" s="1200"/>
      <c r="U7" s="1200"/>
      <c r="V7" s="1200"/>
      <c r="W7" s="1200"/>
      <c r="X7" s="1200"/>
      <c r="Y7" s="1200"/>
      <c r="Z7" s="1200"/>
      <c r="AA7" s="1200"/>
    </row>
    <row r="8" spans="1:27" s="374" customFormat="1" ht="14.25">
      <c r="A8" s="1201"/>
      <c r="B8" s="1202"/>
      <c r="C8" s="1199"/>
      <c r="D8" s="1200"/>
      <c r="E8" s="1200"/>
      <c r="F8" s="1200"/>
      <c r="G8" s="1200"/>
      <c r="H8" s="1200"/>
      <c r="I8" s="1200"/>
      <c r="J8" s="1200"/>
      <c r="K8" s="1200"/>
      <c r="L8" s="1200"/>
      <c r="M8" s="1200"/>
      <c r="N8" s="1200"/>
      <c r="O8" s="1200"/>
      <c r="P8" s="1200"/>
      <c r="Q8" s="1200"/>
      <c r="R8" s="1200"/>
      <c r="S8" s="1200"/>
      <c r="T8" s="1200"/>
      <c r="U8" s="1200"/>
      <c r="V8" s="1200"/>
      <c r="W8" s="1200"/>
      <c r="X8" s="1200"/>
      <c r="Y8" s="1200"/>
      <c r="Z8" s="1200"/>
      <c r="AA8" s="1200"/>
    </row>
    <row r="9" spans="1:27" s="375" customFormat="1">
      <c r="A9" s="1203"/>
      <c r="B9" s="1200"/>
      <c r="C9" s="1199"/>
      <c r="D9" s="1200"/>
      <c r="E9" s="1200"/>
      <c r="F9" s="1200"/>
      <c r="G9" s="1200"/>
      <c r="H9" s="1200"/>
      <c r="I9" s="1200"/>
      <c r="J9" s="1200"/>
      <c r="K9" s="1200"/>
      <c r="L9" s="1200"/>
      <c r="M9" s="1200"/>
      <c r="N9" s="1200"/>
      <c r="O9" s="1200"/>
      <c r="P9" s="1200"/>
      <c r="Q9" s="1200"/>
      <c r="R9" s="1200"/>
      <c r="S9" s="1200"/>
      <c r="T9" s="1200"/>
      <c r="U9" s="1200"/>
      <c r="V9" s="1200"/>
      <c r="W9" s="1200"/>
      <c r="X9" s="1200"/>
      <c r="Y9" s="1200"/>
      <c r="Z9" s="1200"/>
      <c r="AA9" s="1200"/>
    </row>
    <row r="10" spans="1:27" s="374" customFormat="1" thickBot="1">
      <c r="A10" s="1201"/>
      <c r="B10" s="2052" t="s">
        <v>108</v>
      </c>
      <c r="C10" s="2053"/>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1201"/>
      <c r="B11" s="1200"/>
      <c r="C11" s="1199"/>
      <c r="D11" s="1200"/>
      <c r="E11" s="1200"/>
      <c r="F11" s="1200"/>
      <c r="G11" s="1200"/>
      <c r="H11" s="1200"/>
      <c r="I11" s="1200"/>
      <c r="J11" s="1200"/>
      <c r="K11" s="1200"/>
      <c r="L11" s="1200"/>
      <c r="M11" s="1200"/>
      <c r="N11" s="1200"/>
      <c r="O11" s="1200"/>
      <c r="P11" s="1200"/>
      <c r="Q11" s="1200"/>
      <c r="R11" s="1200"/>
      <c r="S11" s="1200"/>
      <c r="T11" s="1200"/>
      <c r="U11" s="1200"/>
      <c r="V11" s="1200"/>
      <c r="W11" s="1200"/>
      <c r="X11" s="1200"/>
      <c r="Y11" s="1200"/>
      <c r="Z11" s="1200"/>
      <c r="AA11" s="1200"/>
    </row>
    <row r="12" spans="1:27" s="374" customFormat="1" ht="14.25">
      <c r="A12" s="1201" t="s">
        <v>791</v>
      </c>
      <c r="B12" s="1202" t="s">
        <v>859</v>
      </c>
      <c r="C12" s="1199"/>
      <c r="D12" s="1200"/>
      <c r="E12" s="1200"/>
      <c r="F12" s="1200"/>
      <c r="G12" s="1200"/>
      <c r="H12" s="1200"/>
      <c r="I12" s="1200"/>
      <c r="J12" s="1200"/>
      <c r="K12" s="1200"/>
      <c r="L12" s="1200"/>
      <c r="M12" s="1200"/>
      <c r="N12" s="1200"/>
      <c r="O12" s="1200"/>
      <c r="P12" s="1200"/>
      <c r="Q12" s="1200"/>
      <c r="R12" s="1200"/>
      <c r="S12" s="1200"/>
      <c r="T12" s="1200"/>
      <c r="U12" s="1200"/>
      <c r="V12" s="1200"/>
      <c r="W12" s="1200"/>
      <c r="X12" s="1200"/>
      <c r="Y12" s="1200"/>
      <c r="Z12" s="1200"/>
      <c r="AA12" s="1200"/>
    </row>
    <row r="13" spans="1:27" s="375" customFormat="1">
      <c r="A13" s="1203"/>
      <c r="B13" s="1200"/>
      <c r="C13" s="1199"/>
      <c r="D13" s="1200"/>
      <c r="E13" s="1200"/>
      <c r="F13" s="1200"/>
      <c r="G13" s="1200"/>
      <c r="H13" s="1200"/>
      <c r="I13" s="1200"/>
      <c r="J13" s="1200"/>
      <c r="K13" s="1200"/>
      <c r="L13" s="1200"/>
      <c r="M13" s="1200"/>
      <c r="N13" s="1200"/>
      <c r="O13" s="1200"/>
      <c r="P13" s="1200"/>
      <c r="Q13" s="1200"/>
      <c r="R13" s="1200"/>
      <c r="S13" s="1200"/>
      <c r="T13" s="1200"/>
      <c r="U13" s="1200"/>
      <c r="V13" s="1200"/>
      <c r="W13" s="1200"/>
      <c r="X13" s="1200"/>
      <c r="Y13" s="1200"/>
      <c r="Z13" s="1200"/>
      <c r="AA13" s="1200"/>
    </row>
    <row r="14" spans="1:27" s="374" customFormat="1" thickBot="1">
      <c r="A14" s="1201"/>
      <c r="B14" s="2052" t="s">
        <v>108</v>
      </c>
      <c r="C14" s="2053"/>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1204"/>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1197" t="s">
        <v>808</v>
      </c>
      <c r="B16" s="1198" t="s">
        <v>860</v>
      </c>
      <c r="C16" s="1199"/>
      <c r="D16" s="1200"/>
      <c r="E16" s="1200"/>
      <c r="F16" s="1200"/>
      <c r="G16" s="1200"/>
      <c r="H16" s="1200"/>
      <c r="I16" s="1200"/>
      <c r="J16" s="1200"/>
      <c r="K16" s="1200"/>
      <c r="L16" s="1200"/>
      <c r="M16" s="1200"/>
      <c r="N16" s="1200"/>
      <c r="O16" s="1200"/>
      <c r="P16" s="1200"/>
      <c r="Q16" s="1200"/>
      <c r="R16" s="1200"/>
      <c r="S16" s="1200"/>
      <c r="T16" s="1200"/>
      <c r="U16" s="1200"/>
      <c r="V16" s="1200"/>
      <c r="W16" s="1200"/>
      <c r="X16" s="1200"/>
      <c r="Y16" s="1200"/>
      <c r="Z16" s="1200"/>
      <c r="AA16" s="1200"/>
    </row>
    <row r="17" spans="1:27" s="374" customFormat="1" ht="14.25">
      <c r="A17" s="1201"/>
      <c r="B17" s="1202"/>
      <c r="C17" s="1199"/>
      <c r="D17" s="1200"/>
      <c r="E17" s="1200"/>
      <c r="F17" s="1200"/>
      <c r="G17" s="1200"/>
      <c r="H17" s="1200"/>
      <c r="I17" s="1200"/>
      <c r="J17" s="1200"/>
      <c r="K17" s="1200"/>
      <c r="L17" s="1200"/>
      <c r="M17" s="1200"/>
      <c r="N17" s="1200"/>
      <c r="O17" s="1200"/>
      <c r="P17" s="1200"/>
      <c r="Q17" s="1200"/>
      <c r="R17" s="1200"/>
      <c r="S17" s="1200"/>
      <c r="T17" s="1200"/>
      <c r="U17" s="1200"/>
      <c r="V17" s="1200"/>
      <c r="W17" s="1200"/>
      <c r="X17" s="1200"/>
      <c r="Y17" s="1200"/>
      <c r="Z17" s="1200"/>
      <c r="AA17" s="1200"/>
    </row>
    <row r="18" spans="1:27" s="374" customFormat="1" thickBot="1">
      <c r="A18" s="1201"/>
      <c r="B18" s="2052" t="s">
        <v>108</v>
      </c>
      <c r="C18" s="2053"/>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1203"/>
      <c r="B19" s="1200"/>
      <c r="C19" s="1199"/>
      <c r="D19" s="1200"/>
      <c r="E19" s="1200"/>
      <c r="F19" s="1200"/>
      <c r="G19" s="1200"/>
      <c r="H19" s="1200"/>
      <c r="I19" s="1200"/>
      <c r="J19" s="1200"/>
      <c r="K19" s="1200"/>
      <c r="L19" s="1200"/>
      <c r="M19" s="1200"/>
      <c r="N19" s="1200"/>
      <c r="O19" s="1200"/>
      <c r="P19" s="1200"/>
      <c r="Q19" s="1200"/>
      <c r="R19" s="1200"/>
      <c r="S19" s="1200"/>
      <c r="T19" s="1200"/>
      <c r="U19" s="1200"/>
      <c r="V19" s="1200"/>
      <c r="W19" s="1200"/>
      <c r="X19" s="1200"/>
      <c r="Y19" s="1200"/>
      <c r="Z19" s="1200"/>
      <c r="AA19" s="1200"/>
    </row>
    <row r="20" spans="1:27" s="374" customFormat="1" thickBot="1">
      <c r="A20" s="1201"/>
      <c r="B20" s="2052" t="s">
        <v>861</v>
      </c>
      <c r="C20" s="2053"/>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48"/>
      <c r="I22" s="1648"/>
      <c r="M22" s="446"/>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dimension ref="A1:AA22"/>
  <sheetViews>
    <sheetView view="pageBreakPreview" topLeftCell="B1" zoomScale="75" zoomScaleNormal="85" zoomScaleSheetLayoutView="75" workbookViewId="0">
      <selection activeCell="S5" sqref="S5:S6"/>
    </sheetView>
  </sheetViews>
  <sheetFormatPr defaultColWidth="10.42578125" defaultRowHeight="15"/>
  <cols>
    <col min="1" max="1" width="7.7109375" style="377" customWidth="1"/>
    <col min="2" max="2" width="37.7109375" style="366" customWidth="1"/>
    <col min="3" max="3" width="18.5703125" style="378" customWidth="1"/>
    <col min="4" max="4" width="12.140625" style="366" customWidth="1"/>
    <col min="5" max="5" width="11.5703125" style="366" customWidth="1"/>
    <col min="6" max="6" width="8.42578125" style="366" customWidth="1"/>
    <col min="7" max="7" width="13" style="366" customWidth="1"/>
    <col min="8" max="8" width="10.85546875" style="366" customWidth="1"/>
    <col min="9" max="9" width="10.7109375" style="366" customWidth="1"/>
    <col min="10" max="10" width="10.28515625" style="366" customWidth="1"/>
    <col min="11" max="11" width="11" style="366" customWidth="1"/>
    <col min="12" max="12" width="11.28515625" style="366" customWidth="1"/>
    <col min="13" max="13" width="13" style="366" customWidth="1"/>
    <col min="14" max="14" width="11.5703125" style="366" customWidth="1"/>
    <col min="15" max="15" width="9.140625" style="366" customWidth="1"/>
    <col min="16" max="16" width="13.42578125" style="366" customWidth="1"/>
    <col min="17" max="17" width="19.28515625" style="366" customWidth="1"/>
    <col min="18" max="19" width="15.140625" style="366" customWidth="1"/>
    <col min="20" max="22" width="16.140625" style="366" customWidth="1"/>
    <col min="23" max="23" width="12.140625" style="366" customWidth="1"/>
    <col min="24" max="24" width="11.42578125" style="366" customWidth="1"/>
    <col min="25" max="25" width="10.28515625" style="366" customWidth="1"/>
    <col min="26" max="26" width="14.140625" style="366" customWidth="1"/>
    <col min="27" max="27" width="15.7109375" style="366" customWidth="1"/>
    <col min="28" max="16384" width="10.42578125" style="367"/>
  </cols>
  <sheetData>
    <row r="1" spans="1:27" ht="20.25">
      <c r="A1" s="2034" t="s">
        <v>541</v>
      </c>
      <c r="B1" s="2034"/>
      <c r="C1" s="2034"/>
      <c r="D1" s="2034"/>
      <c r="E1" s="2034"/>
      <c r="F1" s="2034"/>
      <c r="G1" s="2034"/>
      <c r="H1" s="2034"/>
      <c r="I1" s="2034"/>
      <c r="J1" s="2034"/>
      <c r="K1" s="2034"/>
      <c r="L1" s="2034"/>
      <c r="M1" s="2034"/>
      <c r="N1" s="2034"/>
      <c r="O1" s="2034"/>
      <c r="P1" s="2034"/>
      <c r="Q1" s="2034"/>
      <c r="R1" s="2034"/>
      <c r="S1" s="2034"/>
      <c r="T1" s="2034"/>
      <c r="U1" s="2034"/>
      <c r="V1" s="2034"/>
      <c r="W1" s="2034"/>
      <c r="X1" s="2034"/>
      <c r="Y1" s="2034"/>
      <c r="Z1" s="2034"/>
      <c r="AA1" s="2034"/>
    </row>
    <row r="2" spans="1:27" ht="20.25">
      <c r="A2" s="2034" t="s">
        <v>1863</v>
      </c>
      <c r="B2" s="2034"/>
      <c r="C2" s="2034"/>
      <c r="D2" s="2034"/>
      <c r="E2" s="2034"/>
      <c r="F2" s="2034"/>
      <c r="G2" s="2034"/>
      <c r="H2" s="2034"/>
      <c r="I2" s="2034"/>
      <c r="J2" s="2034"/>
      <c r="K2" s="2034"/>
      <c r="L2" s="2034"/>
      <c r="M2" s="2034"/>
      <c r="N2" s="2034"/>
      <c r="O2" s="2034"/>
      <c r="P2" s="2034"/>
      <c r="Q2" s="2034"/>
      <c r="R2" s="2034"/>
      <c r="S2" s="2034"/>
      <c r="T2" s="2034"/>
      <c r="U2" s="2034"/>
      <c r="V2" s="2034"/>
      <c r="W2" s="2034"/>
      <c r="X2" s="2034"/>
      <c r="Y2" s="2034"/>
      <c r="Z2" s="2034"/>
      <c r="AA2" s="2034"/>
    </row>
    <row r="3" spans="1:27" ht="20.25" customHeight="1">
      <c r="A3" s="2035" t="s">
        <v>835</v>
      </c>
      <c r="B3" s="2035"/>
      <c r="C3" s="2035"/>
      <c r="D3" s="2035"/>
      <c r="E3" s="2035"/>
      <c r="F3" s="2035"/>
      <c r="G3" s="2035"/>
      <c r="H3" s="2035"/>
      <c r="I3" s="2035"/>
      <c r="J3" s="2035"/>
      <c r="K3" s="2035"/>
      <c r="L3" s="2035"/>
      <c r="M3" s="2035"/>
      <c r="N3" s="2035"/>
      <c r="O3" s="2035"/>
      <c r="P3" s="2035"/>
      <c r="Q3" s="2035"/>
      <c r="R3" s="2035"/>
      <c r="S3" s="2035"/>
      <c r="T3" s="2035"/>
      <c r="U3" s="2035"/>
      <c r="V3" s="2035"/>
      <c r="W3" s="2035"/>
      <c r="X3" s="2035"/>
      <c r="Y3" s="2035"/>
      <c r="Z3" s="2035"/>
      <c r="AA3" s="2035"/>
    </row>
    <row r="4" spans="1:27" ht="22.5" customHeight="1">
      <c r="A4" s="654" t="s">
        <v>1030</v>
      </c>
      <c r="B4" s="355"/>
      <c r="C4" s="368"/>
      <c r="D4" s="356"/>
      <c r="E4" s="356"/>
      <c r="F4" s="356"/>
      <c r="G4" s="356"/>
      <c r="H4" s="2036"/>
      <c r="I4" s="2036"/>
      <c r="J4" s="367"/>
      <c r="K4" s="2036"/>
      <c r="L4" s="2036"/>
      <c r="M4" s="356"/>
      <c r="N4" s="356"/>
      <c r="O4" s="356"/>
      <c r="P4" s="356"/>
      <c r="Q4" s="356"/>
      <c r="R4" s="356"/>
      <c r="S4" s="356"/>
      <c r="T4" s="357"/>
      <c r="U4" s="357"/>
      <c r="V4" s="357"/>
      <c r="W4" s="367"/>
      <c r="X4" s="367"/>
      <c r="Y4" s="367"/>
      <c r="Z4" s="2036" t="s">
        <v>829</v>
      </c>
      <c r="AA4" s="2036"/>
    </row>
    <row r="5" spans="1:27" ht="69" customHeight="1">
      <c r="A5" s="2037" t="s">
        <v>789</v>
      </c>
      <c r="B5" s="2039" t="s">
        <v>836</v>
      </c>
      <c r="C5" s="2039" t="s">
        <v>629</v>
      </c>
      <c r="D5" s="2041" t="s">
        <v>1858</v>
      </c>
      <c r="E5" s="2042"/>
      <c r="F5" s="2042"/>
      <c r="G5" s="2043"/>
      <c r="H5" s="2044" t="s">
        <v>1859</v>
      </c>
      <c r="I5" s="2045"/>
      <c r="J5" s="2045"/>
      <c r="K5" s="2045"/>
      <c r="L5" s="2046"/>
      <c r="M5" s="2041" t="s">
        <v>1860</v>
      </c>
      <c r="N5" s="2042"/>
      <c r="O5" s="2042"/>
      <c r="P5" s="2043"/>
      <c r="Q5" s="2047" t="s">
        <v>837</v>
      </c>
      <c r="R5" s="2047" t="s">
        <v>49</v>
      </c>
      <c r="S5" s="2047" t="s">
        <v>1809</v>
      </c>
      <c r="T5" s="2047" t="s">
        <v>1810</v>
      </c>
      <c r="U5" s="2054" t="s">
        <v>1811</v>
      </c>
      <c r="V5" s="2054" t="s">
        <v>1812</v>
      </c>
      <c r="W5" s="2049" t="s">
        <v>838</v>
      </c>
      <c r="X5" s="2050"/>
      <c r="Y5" s="2050"/>
      <c r="Z5" s="2051"/>
      <c r="AA5" s="1196" t="s">
        <v>839</v>
      </c>
    </row>
    <row r="6" spans="1:27" s="373" customFormat="1" ht="61.5" customHeight="1" thickBot="1">
      <c r="A6" s="2038"/>
      <c r="B6" s="2040"/>
      <c r="C6" s="2040"/>
      <c r="D6" s="1183" t="s">
        <v>840</v>
      </c>
      <c r="E6" s="1183" t="s">
        <v>841</v>
      </c>
      <c r="F6" s="1183" t="s">
        <v>842</v>
      </c>
      <c r="G6" s="1183" t="s">
        <v>843</v>
      </c>
      <c r="H6" s="369" t="s">
        <v>848</v>
      </c>
      <c r="I6" s="1184" t="s">
        <v>849</v>
      </c>
      <c r="J6" s="1184" t="s">
        <v>850</v>
      </c>
      <c r="K6" s="1184" t="s">
        <v>851</v>
      </c>
      <c r="L6" s="1183" t="s">
        <v>852</v>
      </c>
      <c r="M6" s="1183" t="s">
        <v>844</v>
      </c>
      <c r="N6" s="1183" t="s">
        <v>845</v>
      </c>
      <c r="O6" s="1183" t="s">
        <v>846</v>
      </c>
      <c r="P6" s="1183" t="s">
        <v>847</v>
      </c>
      <c r="Q6" s="2048"/>
      <c r="R6" s="2048"/>
      <c r="S6" s="2048"/>
      <c r="T6" s="2048"/>
      <c r="U6" s="2055"/>
      <c r="V6" s="2055"/>
      <c r="W6" s="370" t="s">
        <v>853</v>
      </c>
      <c r="X6" s="370" t="s">
        <v>854</v>
      </c>
      <c r="Y6" s="371" t="s">
        <v>855</v>
      </c>
      <c r="Z6" s="371" t="s">
        <v>856</v>
      </c>
      <c r="AA6" s="372" t="s">
        <v>857</v>
      </c>
    </row>
    <row r="7" spans="1:27" s="374" customFormat="1">
      <c r="A7" s="1197" t="s">
        <v>790</v>
      </c>
      <c r="B7" s="1198" t="s">
        <v>858</v>
      </c>
      <c r="C7" s="1199"/>
      <c r="D7" s="1200"/>
      <c r="E7" s="1200"/>
      <c r="F7" s="1200"/>
      <c r="G7" s="1200"/>
      <c r="H7" s="1200"/>
      <c r="I7" s="1200"/>
      <c r="J7" s="1200"/>
      <c r="K7" s="1200"/>
      <c r="L7" s="1200"/>
      <c r="M7" s="1200"/>
      <c r="N7" s="1200"/>
      <c r="O7" s="1200"/>
      <c r="P7" s="1200"/>
      <c r="Q7" s="1200"/>
      <c r="R7" s="1200"/>
      <c r="S7" s="1200"/>
      <c r="T7" s="1200"/>
      <c r="U7" s="1200"/>
      <c r="V7" s="1200"/>
      <c r="W7" s="1200"/>
      <c r="X7" s="1200"/>
      <c r="Y7" s="1200"/>
      <c r="Z7" s="1200"/>
      <c r="AA7" s="1200"/>
    </row>
    <row r="8" spans="1:27" s="374" customFormat="1" ht="14.25">
      <c r="A8" s="1201"/>
      <c r="B8" s="1202"/>
      <c r="C8" s="1199"/>
      <c r="D8" s="1200"/>
      <c r="E8" s="1200"/>
      <c r="F8" s="1200"/>
      <c r="G8" s="1200"/>
      <c r="H8" s="1200"/>
      <c r="I8" s="1200"/>
      <c r="J8" s="1200"/>
      <c r="K8" s="1200"/>
      <c r="L8" s="1200"/>
      <c r="M8" s="1200"/>
      <c r="N8" s="1200"/>
      <c r="O8" s="1200"/>
      <c r="P8" s="1200"/>
      <c r="Q8" s="1200"/>
      <c r="R8" s="1200"/>
      <c r="S8" s="1200"/>
      <c r="T8" s="1200"/>
      <c r="U8" s="1200"/>
      <c r="V8" s="1200"/>
      <c r="W8" s="1200"/>
      <c r="X8" s="1200"/>
      <c r="Y8" s="1200"/>
      <c r="Z8" s="1200"/>
      <c r="AA8" s="1200"/>
    </row>
    <row r="9" spans="1:27" s="375" customFormat="1">
      <c r="A9" s="1203"/>
      <c r="B9" s="1200"/>
      <c r="C9" s="1199"/>
      <c r="D9" s="1200"/>
      <c r="E9" s="1200"/>
      <c r="F9" s="1200"/>
      <c r="G9" s="1200"/>
      <c r="H9" s="1200"/>
      <c r="I9" s="1200"/>
      <c r="J9" s="1200"/>
      <c r="K9" s="1200"/>
      <c r="L9" s="1200"/>
      <c r="M9" s="1200"/>
      <c r="N9" s="1200"/>
      <c r="O9" s="1200"/>
      <c r="P9" s="1200"/>
      <c r="Q9" s="1200"/>
      <c r="R9" s="1200"/>
      <c r="S9" s="1200"/>
      <c r="T9" s="1200"/>
      <c r="U9" s="1200"/>
      <c r="V9" s="1200"/>
      <c r="W9" s="1200"/>
      <c r="X9" s="1200"/>
      <c r="Y9" s="1200"/>
      <c r="Z9" s="1200"/>
      <c r="AA9" s="1200"/>
    </row>
    <row r="10" spans="1:27" s="374" customFormat="1" thickBot="1">
      <c r="A10" s="1201"/>
      <c r="B10" s="2052" t="s">
        <v>108</v>
      </c>
      <c r="C10" s="2053"/>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row>
    <row r="11" spans="1:27" s="374" customFormat="1" ht="14.25">
      <c r="A11" s="1201"/>
      <c r="B11" s="1200"/>
      <c r="C11" s="1199"/>
      <c r="D11" s="1200"/>
      <c r="E11" s="1200"/>
      <c r="F11" s="1200"/>
      <c r="G11" s="1200"/>
      <c r="H11" s="1200"/>
      <c r="I11" s="1200"/>
      <c r="J11" s="1200"/>
      <c r="K11" s="1200"/>
      <c r="L11" s="1200"/>
      <c r="M11" s="1200"/>
      <c r="N11" s="1200"/>
      <c r="O11" s="1200"/>
      <c r="P11" s="1200"/>
      <c r="Q11" s="1200"/>
      <c r="R11" s="1200"/>
      <c r="S11" s="1200"/>
      <c r="T11" s="1200"/>
      <c r="U11" s="1200"/>
      <c r="V11" s="1200"/>
      <c r="W11" s="1200"/>
      <c r="X11" s="1200"/>
      <c r="Y11" s="1200"/>
      <c r="Z11" s="1200"/>
      <c r="AA11" s="1200"/>
    </row>
    <row r="12" spans="1:27" s="374" customFormat="1" ht="14.25">
      <c r="A12" s="1201" t="s">
        <v>791</v>
      </c>
      <c r="B12" s="1202" t="s">
        <v>859</v>
      </c>
      <c r="C12" s="1199"/>
      <c r="D12" s="1200"/>
      <c r="E12" s="1200"/>
      <c r="F12" s="1200"/>
      <c r="G12" s="1200"/>
      <c r="H12" s="1200"/>
      <c r="I12" s="1200"/>
      <c r="J12" s="1200"/>
      <c r="K12" s="1200"/>
      <c r="L12" s="1200"/>
      <c r="M12" s="1200"/>
      <c r="N12" s="1200"/>
      <c r="O12" s="1200"/>
      <c r="P12" s="1200"/>
      <c r="Q12" s="1200"/>
      <c r="R12" s="1200"/>
      <c r="S12" s="1200"/>
      <c r="T12" s="1200"/>
      <c r="U12" s="1200"/>
      <c r="V12" s="1200"/>
      <c r="W12" s="1200"/>
      <c r="X12" s="1200"/>
      <c r="Y12" s="1200"/>
      <c r="Z12" s="1200"/>
      <c r="AA12" s="1200"/>
    </row>
    <row r="13" spans="1:27" s="375" customFormat="1">
      <c r="A13" s="1203"/>
      <c r="B13" s="1200"/>
      <c r="C13" s="1199"/>
      <c r="D13" s="1200"/>
      <c r="E13" s="1200"/>
      <c r="F13" s="1200"/>
      <c r="G13" s="1200"/>
      <c r="H13" s="1200"/>
      <c r="I13" s="1200"/>
      <c r="J13" s="1200"/>
      <c r="K13" s="1200"/>
      <c r="L13" s="1200"/>
      <c r="M13" s="1200"/>
      <c r="N13" s="1200"/>
      <c r="O13" s="1200"/>
      <c r="P13" s="1200"/>
      <c r="Q13" s="1200"/>
      <c r="R13" s="1200"/>
      <c r="S13" s="1200"/>
      <c r="T13" s="1200"/>
      <c r="U13" s="1200"/>
      <c r="V13" s="1200"/>
      <c r="W13" s="1200"/>
      <c r="X13" s="1200"/>
      <c r="Y13" s="1200"/>
      <c r="Z13" s="1200"/>
      <c r="AA13" s="1200"/>
    </row>
    <row r="14" spans="1:27" s="374" customFormat="1" thickBot="1">
      <c r="A14" s="1201"/>
      <c r="B14" s="2052" t="s">
        <v>108</v>
      </c>
      <c r="C14" s="2053"/>
      <c r="D14" s="359"/>
      <c r="E14" s="359"/>
      <c r="F14" s="359"/>
      <c r="G14" s="359"/>
      <c r="H14" s="359"/>
      <c r="I14" s="359"/>
      <c r="J14" s="359"/>
      <c r="K14" s="359"/>
      <c r="L14" s="359"/>
      <c r="M14" s="359"/>
      <c r="N14" s="359"/>
      <c r="O14" s="359"/>
      <c r="P14" s="359"/>
      <c r="Q14" s="359"/>
      <c r="R14" s="359"/>
      <c r="S14" s="359"/>
      <c r="T14" s="359"/>
      <c r="U14" s="359"/>
      <c r="V14" s="359"/>
      <c r="W14" s="359"/>
      <c r="X14" s="359"/>
      <c r="Y14" s="359"/>
      <c r="Z14" s="359"/>
      <c r="AA14" s="359"/>
    </row>
    <row r="15" spans="1:27" s="374" customFormat="1">
      <c r="A15" s="1204"/>
      <c r="B15" s="364"/>
      <c r="C15" s="376"/>
      <c r="D15" s="364"/>
      <c r="E15" s="364"/>
      <c r="F15" s="364"/>
      <c r="G15" s="364"/>
      <c r="H15" s="364"/>
      <c r="I15" s="364"/>
      <c r="J15" s="364"/>
      <c r="K15" s="364"/>
      <c r="L15" s="364"/>
      <c r="M15" s="364"/>
      <c r="N15" s="364"/>
      <c r="O15" s="364"/>
      <c r="P15" s="364"/>
      <c r="Q15" s="364"/>
      <c r="R15" s="364"/>
      <c r="S15" s="364"/>
      <c r="T15" s="364"/>
      <c r="U15" s="364"/>
      <c r="V15" s="364"/>
      <c r="W15" s="364"/>
      <c r="X15" s="364"/>
      <c r="Y15" s="364"/>
      <c r="Z15" s="364"/>
      <c r="AA15" s="364"/>
    </row>
    <row r="16" spans="1:27" s="374" customFormat="1">
      <c r="A16" s="1197" t="s">
        <v>808</v>
      </c>
      <c r="B16" s="1198" t="s">
        <v>860</v>
      </c>
      <c r="C16" s="1199"/>
      <c r="D16" s="1200"/>
      <c r="E16" s="1200"/>
      <c r="F16" s="1200"/>
      <c r="G16" s="1200"/>
      <c r="H16" s="1200"/>
      <c r="I16" s="1200"/>
      <c r="J16" s="1200"/>
      <c r="K16" s="1200"/>
      <c r="L16" s="1200"/>
      <c r="M16" s="1200"/>
      <c r="N16" s="1200"/>
      <c r="O16" s="1200"/>
      <c r="P16" s="1200"/>
      <c r="Q16" s="1200"/>
      <c r="R16" s="1200"/>
      <c r="S16" s="1200"/>
      <c r="T16" s="1200"/>
      <c r="U16" s="1200"/>
      <c r="V16" s="1200"/>
      <c r="W16" s="1200"/>
      <c r="X16" s="1200"/>
      <c r="Y16" s="1200"/>
      <c r="Z16" s="1200"/>
      <c r="AA16" s="1200"/>
    </row>
    <row r="17" spans="1:27" s="374" customFormat="1" ht="14.25">
      <c r="A17" s="1201"/>
      <c r="B17" s="1202"/>
      <c r="C17" s="1199"/>
      <c r="D17" s="1200"/>
      <c r="E17" s="1200"/>
      <c r="F17" s="1200"/>
      <c r="G17" s="1200"/>
      <c r="H17" s="1200"/>
      <c r="I17" s="1200"/>
      <c r="J17" s="1200"/>
      <c r="K17" s="1200"/>
      <c r="L17" s="1200"/>
      <c r="M17" s="1200"/>
      <c r="N17" s="1200"/>
      <c r="O17" s="1200"/>
      <c r="P17" s="1200"/>
      <c r="Q17" s="1200"/>
      <c r="R17" s="1200"/>
      <c r="S17" s="1200"/>
      <c r="T17" s="1200"/>
      <c r="U17" s="1200"/>
      <c r="V17" s="1200"/>
      <c r="W17" s="1200"/>
      <c r="X17" s="1200"/>
      <c r="Y17" s="1200"/>
      <c r="Z17" s="1200"/>
      <c r="AA17" s="1200"/>
    </row>
    <row r="18" spans="1:27" s="374" customFormat="1" thickBot="1">
      <c r="A18" s="1201"/>
      <c r="B18" s="2052" t="s">
        <v>108</v>
      </c>
      <c r="C18" s="2053"/>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row>
    <row r="19" spans="1:27" s="375" customFormat="1">
      <c r="A19" s="1203"/>
      <c r="B19" s="1200"/>
      <c r="C19" s="1199"/>
      <c r="D19" s="1200"/>
      <c r="E19" s="1200"/>
      <c r="F19" s="1200"/>
      <c r="G19" s="1200"/>
      <c r="H19" s="1200"/>
      <c r="I19" s="1200"/>
      <c r="J19" s="1200"/>
      <c r="K19" s="1200"/>
      <c r="L19" s="1200"/>
      <c r="M19" s="1200"/>
      <c r="N19" s="1200"/>
      <c r="O19" s="1200"/>
      <c r="P19" s="1200"/>
      <c r="Q19" s="1200"/>
      <c r="R19" s="1200"/>
      <c r="S19" s="1200"/>
      <c r="T19" s="1200"/>
      <c r="U19" s="1200"/>
      <c r="V19" s="1200"/>
      <c r="W19" s="1200"/>
      <c r="X19" s="1200"/>
      <c r="Y19" s="1200"/>
      <c r="Z19" s="1200"/>
      <c r="AA19" s="1200"/>
    </row>
    <row r="20" spans="1:27" s="374" customFormat="1" thickBot="1">
      <c r="A20" s="1201"/>
      <c r="B20" s="2052" t="s">
        <v>861</v>
      </c>
      <c r="C20" s="2053"/>
      <c r="D20" s="359"/>
      <c r="E20" s="359"/>
      <c r="F20" s="359"/>
      <c r="G20" s="359"/>
      <c r="H20" s="359"/>
      <c r="I20" s="359"/>
      <c r="J20" s="359"/>
      <c r="K20" s="359"/>
      <c r="L20" s="359"/>
      <c r="M20" s="359"/>
      <c r="N20" s="359"/>
      <c r="O20" s="359"/>
      <c r="P20" s="359"/>
      <c r="Q20" s="359"/>
      <c r="R20" s="359"/>
      <c r="S20" s="359"/>
      <c r="T20" s="359"/>
      <c r="U20" s="359"/>
      <c r="V20" s="359"/>
      <c r="W20" s="359"/>
      <c r="X20" s="359"/>
      <c r="Y20" s="359"/>
      <c r="Z20" s="359"/>
      <c r="AA20" s="359"/>
    </row>
    <row r="22" spans="1:27" s="445" customFormat="1" ht="15.75">
      <c r="A22" s="446"/>
      <c r="B22" s="447" t="s">
        <v>628</v>
      </c>
      <c r="C22" s="446"/>
      <c r="D22" s="446"/>
      <c r="E22" s="446"/>
      <c r="F22" s="448" t="s">
        <v>877</v>
      </c>
      <c r="G22" s="446"/>
      <c r="H22" s="1648"/>
      <c r="I22" s="1648"/>
      <c r="M22" s="446"/>
    </row>
  </sheetData>
  <mergeCells count="24">
    <mergeCell ref="W5:Z5"/>
    <mergeCell ref="B10:C10"/>
    <mergeCell ref="B14:C14"/>
    <mergeCell ref="B18:C18"/>
    <mergeCell ref="B20:C20"/>
    <mergeCell ref="U5:U6"/>
    <mergeCell ref="V5:V6"/>
    <mergeCell ref="H22:I22"/>
    <mergeCell ref="Q5:Q6"/>
    <mergeCell ref="R5:R6"/>
    <mergeCell ref="S5:S6"/>
    <mergeCell ref="T5:T6"/>
    <mergeCell ref="M5:P5"/>
    <mergeCell ref="A5:A6"/>
    <mergeCell ref="B5:B6"/>
    <mergeCell ref="C5:C6"/>
    <mergeCell ref="D5:G5"/>
    <mergeCell ref="H5:L5"/>
    <mergeCell ref="A1:AA1"/>
    <mergeCell ref="A2:AA2"/>
    <mergeCell ref="A3:AA3"/>
    <mergeCell ref="H4:I4"/>
    <mergeCell ref="K4:L4"/>
    <mergeCell ref="Z4:AA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sheetPr>
    <pageSetUpPr fitToPage="1"/>
  </sheetPr>
  <dimension ref="A1:Q25"/>
  <sheetViews>
    <sheetView tabSelected="1" view="pageBreakPreview" zoomScaleSheetLayoutView="100" workbookViewId="0">
      <selection activeCell="J11" sqref="J11"/>
    </sheetView>
  </sheetViews>
  <sheetFormatPr defaultRowHeight="15"/>
  <cols>
    <col min="1" max="1" width="9.140625" style="352"/>
    <col min="2" max="2" width="40.28515625" style="352" customWidth="1"/>
    <col min="3" max="3" width="15.42578125" style="366" customWidth="1"/>
    <col min="4" max="5" width="13.85546875" style="366" bestFit="1" customWidth="1"/>
    <col min="6" max="6" width="11.28515625" style="366" bestFit="1" customWidth="1"/>
    <col min="7" max="11" width="11.28515625" style="366" customWidth="1"/>
    <col min="12" max="12" width="20" style="352" customWidth="1"/>
    <col min="13" max="16384" width="9.140625" style="352"/>
  </cols>
  <sheetData>
    <row r="1" spans="1:17">
      <c r="C1" s="352"/>
      <c r="D1" s="352"/>
      <c r="E1" s="352"/>
      <c r="F1" s="352"/>
      <c r="G1" s="352"/>
      <c r="H1" s="352"/>
      <c r="I1" s="352"/>
      <c r="J1" s="352"/>
      <c r="K1" s="352"/>
      <c r="L1" s="353" t="s">
        <v>828</v>
      </c>
    </row>
    <row r="2" spans="1:17">
      <c r="A2" s="2056" t="s">
        <v>541</v>
      </c>
      <c r="B2" s="2056"/>
      <c r="C2" s="2056"/>
      <c r="D2" s="2056"/>
      <c r="E2" s="2056"/>
      <c r="F2" s="2056"/>
      <c r="G2" s="2056"/>
      <c r="H2" s="2056"/>
      <c r="I2" s="2056"/>
      <c r="J2" s="2056"/>
      <c r="K2" s="2056"/>
      <c r="L2" s="2056"/>
      <c r="M2" s="354"/>
      <c r="N2" s="354"/>
      <c r="O2" s="354"/>
      <c r="P2" s="354"/>
      <c r="Q2" s="354"/>
    </row>
    <row r="3" spans="1:17">
      <c r="A3" s="2056" t="s">
        <v>1864</v>
      </c>
      <c r="B3" s="2056"/>
      <c r="C3" s="2056"/>
      <c r="D3" s="2056"/>
      <c r="E3" s="2056"/>
      <c r="F3" s="2056"/>
      <c r="G3" s="2056"/>
      <c r="H3" s="2056"/>
      <c r="I3" s="2056"/>
      <c r="J3" s="2056"/>
      <c r="K3" s="2056"/>
      <c r="L3" s="2056"/>
      <c r="M3" s="354"/>
      <c r="N3" s="354"/>
      <c r="O3" s="354"/>
      <c r="P3" s="354"/>
      <c r="Q3" s="354"/>
    </row>
    <row r="4" spans="1:17" ht="15" customHeight="1">
      <c r="A4" s="654" t="s">
        <v>1030</v>
      </c>
      <c r="B4" s="655"/>
      <c r="C4" s="355"/>
      <c r="D4" s="355"/>
      <c r="E4" s="356"/>
      <c r="F4" s="356"/>
      <c r="G4" s="356"/>
      <c r="H4" s="356"/>
      <c r="I4" s="356"/>
      <c r="J4" s="356"/>
      <c r="K4" s="356"/>
      <c r="L4" s="647"/>
      <c r="M4" s="356"/>
      <c r="N4" s="356"/>
      <c r="O4" s="356"/>
      <c r="P4" s="356"/>
      <c r="Q4" s="357"/>
    </row>
    <row r="5" spans="1:17" ht="15" customHeight="1">
      <c r="A5" s="2057" t="s">
        <v>544</v>
      </c>
      <c r="B5" s="2059" t="s">
        <v>830</v>
      </c>
      <c r="C5" s="2061" t="s">
        <v>831</v>
      </c>
      <c r="D5" s="2062"/>
      <c r="E5" s="2062"/>
      <c r="F5" s="2063"/>
      <c r="G5" s="2064" t="s">
        <v>948</v>
      </c>
      <c r="H5" s="2065"/>
      <c r="I5" s="2065"/>
      <c r="J5" s="2065"/>
      <c r="K5" s="2066"/>
      <c r="L5" s="2059" t="s">
        <v>1813</v>
      </c>
    </row>
    <row r="6" spans="1:17" ht="77.25" customHeight="1" thickBot="1">
      <c r="A6" s="2058"/>
      <c r="B6" s="2060"/>
      <c r="C6" s="551" t="s">
        <v>671</v>
      </c>
      <c r="D6" s="551" t="s">
        <v>672</v>
      </c>
      <c r="E6" s="551" t="s">
        <v>32</v>
      </c>
      <c r="F6" s="551" t="s">
        <v>17</v>
      </c>
      <c r="G6" s="369" t="s">
        <v>848</v>
      </c>
      <c r="H6" s="1184" t="s">
        <v>849</v>
      </c>
      <c r="I6" s="1184" t="s">
        <v>850</v>
      </c>
      <c r="J6" s="1184" t="s">
        <v>851</v>
      </c>
      <c r="K6" s="1183" t="s">
        <v>852</v>
      </c>
      <c r="L6" s="2060"/>
    </row>
    <row r="7" spans="1:17" ht="15" customHeight="1">
      <c r="A7" s="451" t="s">
        <v>790</v>
      </c>
      <c r="B7" s="363" t="s">
        <v>832</v>
      </c>
      <c r="C7" s="364"/>
      <c r="D7" s="364"/>
      <c r="E7" s="364"/>
      <c r="F7" s="364"/>
      <c r="G7" s="364"/>
      <c r="H7" s="364"/>
      <c r="I7" s="364"/>
      <c r="J7" s="364"/>
      <c r="K7" s="364"/>
      <c r="L7" s="444"/>
    </row>
    <row r="8" spans="1:17" ht="15" customHeight="1">
      <c r="A8" s="1205"/>
      <c r="B8" s="1206"/>
      <c r="C8" s="1200"/>
      <c r="D8" s="1200"/>
      <c r="E8" s="1200"/>
      <c r="F8" s="1200"/>
      <c r="G8" s="1200"/>
      <c r="H8" s="1200"/>
      <c r="I8" s="1200"/>
      <c r="J8" s="1200"/>
      <c r="K8" s="1200"/>
      <c r="L8" s="1207"/>
    </row>
    <row r="9" spans="1:17" ht="15" customHeight="1">
      <c r="A9" s="1208"/>
      <c r="B9" s="1209"/>
      <c r="C9" s="1200"/>
      <c r="D9" s="1200"/>
      <c r="E9" s="1200"/>
      <c r="F9" s="1200"/>
      <c r="G9" s="1200"/>
      <c r="H9" s="1200"/>
      <c r="I9" s="1200"/>
      <c r="J9" s="1200"/>
      <c r="K9" s="1200"/>
      <c r="L9" s="1207"/>
    </row>
    <row r="10" spans="1:17" ht="15" customHeight="1" thickBot="1">
      <c r="A10" s="1205"/>
      <c r="B10" s="358"/>
      <c r="C10" s="359"/>
      <c r="D10" s="359"/>
      <c r="E10" s="359"/>
      <c r="F10" s="359"/>
      <c r="G10" s="359"/>
      <c r="H10" s="359"/>
      <c r="I10" s="359"/>
      <c r="J10" s="359"/>
      <c r="K10" s="359"/>
      <c r="L10" s="359"/>
    </row>
    <row r="11" spans="1:17" ht="15" customHeight="1">
      <c r="A11" s="1205"/>
      <c r="B11" s="1209"/>
      <c r="C11" s="1200"/>
      <c r="D11" s="1200"/>
      <c r="E11" s="1200"/>
      <c r="F11" s="1200"/>
      <c r="G11" s="1200"/>
      <c r="H11" s="1200"/>
      <c r="I11" s="1200"/>
      <c r="J11" s="1200"/>
      <c r="K11" s="1200"/>
      <c r="L11" s="1207"/>
    </row>
    <row r="12" spans="1:17" ht="15" customHeight="1">
      <c r="A12" s="1208" t="s">
        <v>791</v>
      </c>
      <c r="B12" s="1206" t="s">
        <v>833</v>
      </c>
      <c r="C12" s="1200"/>
      <c r="D12" s="1200"/>
      <c r="E12" s="1200"/>
      <c r="F12" s="1200"/>
      <c r="G12" s="1200"/>
      <c r="H12" s="1200"/>
      <c r="I12" s="1200"/>
      <c r="J12" s="1200"/>
      <c r="K12" s="1200"/>
      <c r="L12" s="1207"/>
    </row>
    <row r="13" spans="1:17" ht="15" customHeight="1">
      <c r="A13" s="1208"/>
      <c r="B13" s="1209"/>
      <c r="C13" s="1200"/>
      <c r="D13" s="1200"/>
      <c r="E13" s="1200"/>
      <c r="F13" s="1200"/>
      <c r="G13" s="1200"/>
      <c r="H13" s="1200"/>
      <c r="I13" s="1200"/>
      <c r="J13" s="1200"/>
      <c r="K13" s="1200"/>
      <c r="L13" s="1207"/>
    </row>
    <row r="14" spans="1:17" ht="15" customHeight="1" thickBot="1">
      <c r="A14" s="1205"/>
      <c r="B14" s="358"/>
      <c r="C14" s="359"/>
      <c r="D14" s="359"/>
      <c r="E14" s="359"/>
      <c r="F14" s="359"/>
      <c r="G14" s="359"/>
      <c r="H14" s="359"/>
      <c r="I14" s="359"/>
      <c r="J14" s="359"/>
      <c r="K14" s="359"/>
      <c r="L14" s="359"/>
    </row>
    <row r="15" spans="1:17" ht="15" customHeight="1">
      <c r="A15" s="1205"/>
      <c r="B15" s="1209"/>
      <c r="C15" s="1200"/>
      <c r="D15" s="1200"/>
      <c r="E15" s="1200"/>
      <c r="F15" s="1200"/>
      <c r="G15" s="1200"/>
      <c r="H15" s="1200"/>
      <c r="I15" s="1200"/>
      <c r="J15" s="1200"/>
      <c r="K15" s="1200"/>
      <c r="L15" s="1207"/>
    </row>
    <row r="16" spans="1:17" ht="15" customHeight="1" thickBot="1">
      <c r="A16" s="1205"/>
      <c r="B16" s="360"/>
      <c r="C16" s="359"/>
      <c r="D16" s="359"/>
      <c r="E16" s="359"/>
      <c r="F16" s="359"/>
      <c r="G16" s="359"/>
      <c r="H16" s="359"/>
      <c r="I16" s="359"/>
      <c r="J16" s="359"/>
      <c r="K16" s="359"/>
      <c r="L16" s="359"/>
    </row>
    <row r="17" spans="1:12" ht="15" customHeight="1">
      <c r="A17" s="1205"/>
      <c r="B17" s="361"/>
      <c r="C17" s="362"/>
      <c r="D17" s="362"/>
      <c r="E17" s="362"/>
      <c r="F17" s="362"/>
      <c r="G17" s="362"/>
      <c r="H17" s="362"/>
      <c r="I17" s="362"/>
      <c r="J17" s="362"/>
      <c r="K17" s="362"/>
      <c r="L17" s="362"/>
    </row>
    <row r="18" spans="1:12" ht="15" customHeight="1">
      <c r="A18" s="1210" t="s">
        <v>808</v>
      </c>
      <c r="B18" s="363" t="s">
        <v>834</v>
      </c>
      <c r="C18" s="364"/>
      <c r="D18" s="364"/>
      <c r="E18" s="364"/>
      <c r="F18" s="364"/>
      <c r="G18" s="364"/>
      <c r="H18" s="364"/>
      <c r="I18" s="364"/>
      <c r="J18" s="364"/>
      <c r="K18" s="364"/>
      <c r="L18" s="444"/>
    </row>
    <row r="19" spans="1:12" ht="15" customHeight="1">
      <c r="A19" s="1205"/>
      <c r="B19" s="1209"/>
      <c r="C19" s="1200"/>
      <c r="D19" s="1200"/>
      <c r="E19" s="1200"/>
      <c r="F19" s="1200"/>
      <c r="G19" s="1200"/>
      <c r="H19" s="1200"/>
      <c r="I19" s="1200"/>
      <c r="J19" s="1200"/>
      <c r="K19" s="1200"/>
      <c r="L19" s="1207"/>
    </row>
    <row r="20" spans="1:12" ht="15" customHeight="1">
      <c r="A20" s="1208"/>
      <c r="B20" s="1209"/>
      <c r="C20" s="1200"/>
      <c r="D20" s="1200"/>
      <c r="E20" s="1200"/>
      <c r="F20" s="1200"/>
      <c r="G20" s="1200"/>
      <c r="H20" s="1200"/>
      <c r="I20" s="1200"/>
      <c r="J20" s="1200"/>
      <c r="K20" s="1200"/>
      <c r="L20" s="1207"/>
    </row>
    <row r="21" spans="1:12" ht="15" customHeight="1" thickBot="1">
      <c r="A21" s="1205"/>
      <c r="B21" s="358"/>
      <c r="C21" s="359"/>
      <c r="D21" s="359"/>
      <c r="E21" s="359"/>
      <c r="F21" s="359"/>
      <c r="G21" s="359"/>
      <c r="H21" s="359"/>
      <c r="I21" s="359"/>
      <c r="J21" s="359"/>
      <c r="K21" s="359"/>
      <c r="L21" s="359"/>
    </row>
    <row r="22" spans="1:12" ht="15" customHeight="1">
      <c r="A22" s="1205"/>
      <c r="B22" s="365"/>
      <c r="C22" s="364"/>
      <c r="D22" s="364"/>
      <c r="E22" s="364"/>
      <c r="F22" s="364"/>
      <c r="G22" s="364"/>
      <c r="H22" s="364"/>
      <c r="I22" s="364"/>
      <c r="J22" s="364"/>
      <c r="K22" s="364"/>
      <c r="L22" s="444"/>
    </row>
    <row r="23" spans="1:12" ht="15" customHeight="1" thickBot="1">
      <c r="A23" s="1205"/>
      <c r="B23" s="358" t="s">
        <v>809</v>
      </c>
      <c r="C23" s="359"/>
      <c r="D23" s="359"/>
      <c r="E23" s="359"/>
      <c r="F23" s="359"/>
      <c r="G23" s="359"/>
      <c r="H23" s="359"/>
      <c r="I23" s="359"/>
      <c r="J23" s="359"/>
      <c r="K23" s="359"/>
      <c r="L23" s="359"/>
    </row>
    <row r="25" spans="1:12" ht="15.75">
      <c r="A25" s="447" t="s">
        <v>628</v>
      </c>
      <c r="B25" s="446"/>
      <c r="C25" s="446"/>
      <c r="D25" s="446"/>
      <c r="E25" s="448" t="s">
        <v>877</v>
      </c>
      <c r="F25" s="446"/>
      <c r="G25" s="446"/>
      <c r="H25" s="446"/>
      <c r="I25" s="446"/>
      <c r="J25" s="446"/>
      <c r="K25" s="446"/>
      <c r="L25" s="1180"/>
    </row>
  </sheetData>
  <mergeCells count="7">
    <mergeCell ref="A2:L2"/>
    <mergeCell ref="A3:L3"/>
    <mergeCell ref="A5:A6"/>
    <mergeCell ref="B5:B6"/>
    <mergeCell ref="C5:F5"/>
    <mergeCell ref="G5:K5"/>
    <mergeCell ref="L5:L6"/>
  </mergeCells>
  <pageMargins left="0.7" right="0.45" top="1.25" bottom="0.75" header="0.3" footer="0.3"/>
  <pageSetup paperSize="9" scale="74" orientation="landscape" r:id="rId1"/>
</worksheet>
</file>

<file path=xl/worksheets/sheet37.xml><?xml version="1.0" encoding="utf-8"?>
<worksheet xmlns="http://schemas.openxmlformats.org/spreadsheetml/2006/main" xmlns:r="http://schemas.openxmlformats.org/officeDocument/2006/relationships">
  <sheetPr>
    <pageSetUpPr fitToPage="1"/>
  </sheetPr>
  <dimension ref="A1:Q25"/>
  <sheetViews>
    <sheetView view="pageBreakPreview" zoomScale="85" zoomScaleSheetLayoutView="85" workbookViewId="0">
      <selection activeCell="J12" sqref="J12"/>
    </sheetView>
  </sheetViews>
  <sheetFormatPr defaultRowHeight="15"/>
  <cols>
    <col min="1" max="1" width="9.140625" style="379"/>
    <col min="2" max="2" width="45.85546875" style="379" customWidth="1"/>
    <col min="3" max="3" width="13" style="386" customWidth="1"/>
    <col min="4" max="5" width="10.85546875" style="386" customWidth="1"/>
    <col min="6" max="6" width="11.28515625" style="386" bestFit="1" customWidth="1"/>
    <col min="7" max="11" width="11.28515625" style="386" customWidth="1"/>
    <col min="12" max="12" width="21.7109375" style="379" customWidth="1"/>
    <col min="13" max="16384" width="9.140625" style="379"/>
  </cols>
  <sheetData>
    <row r="1" spans="1:17">
      <c r="C1" s="379"/>
      <c r="D1" s="379"/>
      <c r="E1" s="379"/>
      <c r="F1" s="379"/>
      <c r="G1" s="379"/>
      <c r="H1" s="379"/>
      <c r="I1" s="379"/>
      <c r="J1" s="379"/>
      <c r="K1" s="379"/>
      <c r="L1" s="353" t="s">
        <v>864</v>
      </c>
    </row>
    <row r="2" spans="1:17">
      <c r="A2" s="380"/>
      <c r="B2" s="2056" t="s">
        <v>541</v>
      </c>
      <c r="C2" s="2056"/>
      <c r="D2" s="2056"/>
      <c r="E2" s="2056"/>
      <c r="F2" s="2056"/>
      <c r="G2" s="2056"/>
      <c r="H2" s="2056"/>
      <c r="I2" s="2056"/>
      <c r="J2" s="2056"/>
      <c r="K2" s="2056"/>
      <c r="L2" s="2056"/>
      <c r="M2" s="354"/>
      <c r="N2" s="354"/>
      <c r="O2" s="354"/>
      <c r="P2" s="354"/>
      <c r="Q2" s="354"/>
    </row>
    <row r="3" spans="1:17">
      <c r="A3" s="380"/>
      <c r="B3" s="2056" t="s">
        <v>1865</v>
      </c>
      <c r="C3" s="2056"/>
      <c r="D3" s="2056"/>
      <c r="E3" s="2056"/>
      <c r="F3" s="2056"/>
      <c r="G3" s="2056"/>
      <c r="H3" s="2056"/>
      <c r="I3" s="2056"/>
      <c r="J3" s="2056"/>
      <c r="K3" s="2056"/>
      <c r="L3" s="2056"/>
      <c r="M3" s="354"/>
      <c r="N3" s="354"/>
      <c r="O3" s="354"/>
      <c r="P3" s="354"/>
      <c r="Q3" s="354"/>
    </row>
    <row r="4" spans="1:17" ht="15" customHeight="1">
      <c r="A4" s="654" t="s">
        <v>1030</v>
      </c>
      <c r="B4" s="655"/>
      <c r="C4" s="355"/>
      <c r="D4" s="355"/>
      <c r="E4" s="356"/>
      <c r="F4" s="356"/>
      <c r="G4" s="356"/>
      <c r="H4" s="356"/>
      <c r="I4" s="356"/>
      <c r="J4" s="356"/>
      <c r="K4" s="356"/>
      <c r="L4" s="656"/>
      <c r="M4" s="356"/>
      <c r="N4" s="356"/>
      <c r="O4" s="356"/>
      <c r="P4" s="356"/>
      <c r="Q4" s="357"/>
    </row>
    <row r="5" spans="1:17" ht="15" customHeight="1">
      <c r="A5" s="2057" t="s">
        <v>544</v>
      </c>
      <c r="B5" s="2059" t="s">
        <v>830</v>
      </c>
      <c r="C5" s="2067" t="s">
        <v>831</v>
      </c>
      <c r="D5" s="2068"/>
      <c r="E5" s="2068"/>
      <c r="F5" s="2069"/>
      <c r="G5" s="2064" t="s">
        <v>948</v>
      </c>
      <c r="H5" s="2065"/>
      <c r="I5" s="2065"/>
      <c r="J5" s="2065"/>
      <c r="K5" s="2066"/>
      <c r="L5" s="2059" t="s">
        <v>1813</v>
      </c>
    </row>
    <row r="6" spans="1:17" ht="63.75" customHeight="1" thickBot="1">
      <c r="A6" s="2058"/>
      <c r="B6" s="2060"/>
      <c r="C6" s="551" t="s">
        <v>671</v>
      </c>
      <c r="D6" s="551" t="s">
        <v>672</v>
      </c>
      <c r="E6" s="551" t="s">
        <v>32</v>
      </c>
      <c r="F6" s="551" t="s">
        <v>17</v>
      </c>
      <c r="G6" s="369" t="s">
        <v>848</v>
      </c>
      <c r="H6" s="1184" t="s">
        <v>849</v>
      </c>
      <c r="I6" s="1184" t="s">
        <v>850</v>
      </c>
      <c r="J6" s="1184" t="s">
        <v>851</v>
      </c>
      <c r="K6" s="1183" t="s">
        <v>852</v>
      </c>
      <c r="L6" s="2060"/>
    </row>
    <row r="7" spans="1:17" ht="15" customHeight="1">
      <c r="A7" s="451" t="s">
        <v>790</v>
      </c>
      <c r="B7" s="363" t="s">
        <v>832</v>
      </c>
      <c r="C7" s="382"/>
      <c r="D7" s="382"/>
      <c r="E7" s="382"/>
      <c r="F7" s="382"/>
      <c r="G7" s="382"/>
      <c r="H7" s="382"/>
      <c r="I7" s="382"/>
      <c r="J7" s="382"/>
      <c r="K7" s="382"/>
      <c r="L7" s="444"/>
    </row>
    <row r="8" spans="1:17" ht="15" customHeight="1">
      <c r="A8" s="1205"/>
      <c r="B8" s="1206"/>
      <c r="C8" s="1211"/>
      <c r="D8" s="1211"/>
      <c r="E8" s="1211"/>
      <c r="F8" s="1211"/>
      <c r="G8" s="1211"/>
      <c r="H8" s="1211"/>
      <c r="I8" s="1211"/>
      <c r="J8" s="1211"/>
      <c r="K8" s="1211"/>
      <c r="L8" s="1207"/>
    </row>
    <row r="9" spans="1:17" ht="15" customHeight="1">
      <c r="A9" s="1208"/>
      <c r="B9" s="1209"/>
      <c r="C9" s="1211"/>
      <c r="D9" s="1211"/>
      <c r="E9" s="1211"/>
      <c r="F9" s="1211"/>
      <c r="G9" s="1211"/>
      <c r="H9" s="1211"/>
      <c r="I9" s="1211"/>
      <c r="J9" s="1211"/>
      <c r="K9" s="1211"/>
      <c r="L9" s="1211"/>
    </row>
    <row r="10" spans="1:17" ht="15" customHeight="1" thickBot="1">
      <c r="A10" s="1205"/>
      <c r="B10" s="358"/>
      <c r="C10" s="381"/>
      <c r="D10" s="381"/>
      <c r="E10" s="381"/>
      <c r="F10" s="381"/>
      <c r="G10" s="381"/>
      <c r="H10" s="381"/>
      <c r="I10" s="381"/>
      <c r="J10" s="381"/>
      <c r="K10" s="381"/>
      <c r="L10" s="381"/>
    </row>
    <row r="11" spans="1:17" ht="15" customHeight="1">
      <c r="A11" s="1205"/>
      <c r="B11" s="1209"/>
      <c r="C11" s="382"/>
      <c r="D11" s="382"/>
      <c r="E11" s="382"/>
      <c r="F11" s="382"/>
      <c r="G11" s="382"/>
      <c r="H11" s="382"/>
      <c r="I11" s="382"/>
      <c r="J11" s="382"/>
      <c r="K11" s="382"/>
      <c r="L11" s="382"/>
    </row>
    <row r="12" spans="1:17" ht="15" customHeight="1">
      <c r="A12" s="1208" t="s">
        <v>791</v>
      </c>
      <c r="B12" s="1206" t="s">
        <v>833</v>
      </c>
      <c r="C12" s="1211"/>
      <c r="D12" s="1211"/>
      <c r="E12" s="1211"/>
      <c r="F12" s="1211"/>
      <c r="G12" s="1211"/>
      <c r="H12" s="1211"/>
      <c r="I12" s="1211"/>
      <c r="J12" s="1211"/>
      <c r="K12" s="1211"/>
      <c r="L12" s="1211"/>
    </row>
    <row r="13" spans="1:17" ht="15" customHeight="1">
      <c r="A13" s="1208"/>
      <c r="B13" s="1209"/>
      <c r="C13" s="1211"/>
      <c r="D13" s="1211"/>
      <c r="E13" s="1211"/>
      <c r="F13" s="1211"/>
      <c r="G13" s="1211"/>
      <c r="H13" s="1211"/>
      <c r="I13" s="1211"/>
      <c r="J13" s="1211"/>
      <c r="K13" s="1211"/>
      <c r="L13" s="1211"/>
    </row>
    <row r="14" spans="1:17" ht="15" customHeight="1">
      <c r="A14" s="1205"/>
      <c r="B14" s="1209"/>
      <c r="C14" s="1212"/>
      <c r="D14" s="1212"/>
      <c r="E14" s="1212"/>
      <c r="F14" s="1212"/>
      <c r="G14" s="1212"/>
      <c r="H14" s="1212"/>
      <c r="I14" s="1212"/>
      <c r="J14" s="1212"/>
      <c r="K14" s="1212"/>
      <c r="L14" s="1212"/>
    </row>
    <row r="15" spans="1:17" ht="15" customHeight="1" thickBot="1">
      <c r="A15" s="1205"/>
      <c r="B15" s="360"/>
      <c r="C15" s="381"/>
      <c r="D15" s="381"/>
      <c r="E15" s="381"/>
      <c r="F15" s="381"/>
      <c r="G15" s="381"/>
      <c r="H15" s="381"/>
      <c r="I15" s="381"/>
      <c r="J15" s="381"/>
      <c r="K15" s="381"/>
      <c r="L15" s="381"/>
    </row>
    <row r="16" spans="1:17" ht="15" customHeight="1">
      <c r="A16" s="1205"/>
      <c r="B16" s="361"/>
      <c r="C16" s="1211"/>
      <c r="D16" s="1211"/>
      <c r="E16" s="1211"/>
      <c r="F16" s="1211"/>
      <c r="G16" s="1211"/>
      <c r="H16" s="1211"/>
      <c r="I16" s="1211"/>
      <c r="J16" s="1211"/>
      <c r="K16" s="1211"/>
      <c r="L16" s="1211"/>
    </row>
    <row r="17" spans="1:13" ht="15" customHeight="1">
      <c r="A17" s="1210" t="s">
        <v>808</v>
      </c>
      <c r="B17" s="1213" t="s">
        <v>834</v>
      </c>
      <c r="C17" s="1211"/>
      <c r="D17" s="1211"/>
      <c r="E17" s="1211"/>
      <c r="F17" s="1211"/>
      <c r="G17" s="1211"/>
      <c r="H17" s="1211"/>
      <c r="I17" s="1211"/>
      <c r="J17" s="1211"/>
      <c r="K17" s="1211"/>
      <c r="L17" s="1211"/>
    </row>
    <row r="18" spans="1:13" ht="15" customHeight="1">
      <c r="A18" s="1205"/>
      <c r="B18" s="1209"/>
      <c r="C18" s="1211"/>
      <c r="D18" s="1211"/>
      <c r="E18" s="1211"/>
      <c r="F18" s="1211"/>
      <c r="G18" s="1211"/>
      <c r="H18" s="1211"/>
      <c r="I18" s="1211"/>
      <c r="J18" s="1211"/>
      <c r="K18" s="1211"/>
      <c r="L18" s="1211"/>
    </row>
    <row r="19" spans="1:13" ht="15" customHeight="1" thickBot="1">
      <c r="A19" s="1208"/>
      <c r="B19" s="383"/>
      <c r="C19" s="381"/>
      <c r="D19" s="381"/>
      <c r="E19" s="381"/>
      <c r="F19" s="381"/>
      <c r="G19" s="381"/>
      <c r="H19" s="381"/>
      <c r="I19" s="381"/>
      <c r="J19" s="381"/>
      <c r="K19" s="381"/>
      <c r="L19" s="381"/>
    </row>
    <row r="20" spans="1:13" ht="15" customHeight="1" thickBot="1">
      <c r="A20" s="1205"/>
      <c r="B20" s="384"/>
      <c r="C20" s="1211"/>
      <c r="D20" s="1211"/>
      <c r="E20" s="1211"/>
      <c r="F20" s="1211"/>
      <c r="G20" s="1211"/>
      <c r="H20" s="1211"/>
      <c r="I20" s="1211"/>
      <c r="J20" s="1211"/>
      <c r="K20" s="1211"/>
      <c r="L20" s="1211"/>
    </row>
    <row r="21" spans="1:13" ht="15" customHeight="1">
      <c r="A21" s="1205"/>
      <c r="B21" s="365"/>
      <c r="C21" s="1211"/>
      <c r="D21" s="1211"/>
      <c r="E21" s="1211"/>
      <c r="F21" s="1211"/>
      <c r="G21" s="1211"/>
      <c r="H21" s="1211"/>
      <c r="I21" s="1211"/>
      <c r="J21" s="1211"/>
      <c r="K21" s="1211"/>
      <c r="L21" s="1211"/>
    </row>
    <row r="22" spans="1:13" ht="15" customHeight="1" thickBot="1">
      <c r="A22" s="1205"/>
      <c r="B22" s="358" t="s">
        <v>809</v>
      </c>
      <c r="C22" s="385"/>
      <c r="D22" s="385"/>
      <c r="E22" s="385"/>
      <c r="F22" s="385"/>
      <c r="G22" s="385"/>
      <c r="H22" s="385"/>
      <c r="I22" s="385"/>
      <c r="J22" s="385"/>
      <c r="K22" s="385"/>
      <c r="L22" s="385"/>
    </row>
    <row r="25" spans="1:13" ht="15.75">
      <c r="B25" s="447" t="s">
        <v>628</v>
      </c>
      <c r="C25" s="446"/>
      <c r="D25" s="446"/>
      <c r="E25" s="446"/>
      <c r="F25" s="448" t="s">
        <v>877</v>
      </c>
      <c r="G25" s="448"/>
      <c r="H25" s="448"/>
      <c r="I25" s="448"/>
      <c r="J25" s="448"/>
      <c r="K25" s="448"/>
      <c r="L25" s="1648"/>
      <c r="M25" s="1648"/>
    </row>
  </sheetData>
  <mergeCells count="8">
    <mergeCell ref="L25:M25"/>
    <mergeCell ref="B2:L2"/>
    <mergeCell ref="B3:L3"/>
    <mergeCell ref="A5:A6"/>
    <mergeCell ref="B5:B6"/>
    <mergeCell ref="C5:F5"/>
    <mergeCell ref="G5:K5"/>
    <mergeCell ref="L5:L6"/>
  </mergeCells>
  <pageMargins left="0.7" right="0.45" top="1.25" bottom="0.75" header="0.3" footer="0.3"/>
  <pageSetup paperSize="9" scale="74" orientation="landscape" r:id="rId1"/>
</worksheet>
</file>

<file path=xl/worksheets/sheet38.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Sep 30, 2019</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44</vt:i4>
      </vt:variant>
    </vt:vector>
  </HeadingPairs>
  <TitlesOfParts>
    <vt:vector size="82"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Annex-B1</vt:lpstr>
      <vt:lpstr>Annex-B2</vt:lpstr>
      <vt:lpstr>PL 2</vt:lpstr>
      <vt:lpstr>'A1 Trade Receivables'!Print_Area</vt:lpstr>
      <vt:lpstr>'A2 Loans &amp; Advances'!Print_Area</vt:lpstr>
      <vt:lpstr>'A3 claims Recoverable'!Print_Area</vt:lpstr>
      <vt:lpstr>'A4 Deposits'!Print_Area</vt:lpstr>
      <vt:lpstr>'Annex-B1'!Print_Area</vt:lpstr>
      <vt:lpstr>'Annex-B2'!Print_Area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dhiren</cp:lastModifiedBy>
  <cp:lastPrinted>2019-07-05T10:30:03Z</cp:lastPrinted>
  <dcterms:created xsi:type="dcterms:W3CDTF">2006-09-16T00:00:00Z</dcterms:created>
  <dcterms:modified xsi:type="dcterms:W3CDTF">2019-09-26T09:19:08Z</dcterms:modified>
</cp:coreProperties>
</file>