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howInkAnnotation="0" autoCompressPictures="0"/>
  <bookViews>
    <workbookView xWindow="0" yWindow="60" windowWidth="20730" windowHeight="11700" tabRatio="965"/>
  </bookViews>
  <sheets>
    <sheet name="Format" sheetId="1" r:id="rId1"/>
  </sheets>
  <definedNames>
    <definedName name="_xlnm._FilterDatabase" localSheetId="0" hidden="1">Format!$A$13:$R$98</definedName>
  </definedNames>
  <calcPr calcId="145621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M24" i="1" l="1"/>
  <c r="N24" i="1"/>
  <c r="I15" i="1" l="1"/>
  <c r="I16" i="1"/>
  <c r="I17" i="1"/>
  <c r="I18" i="1"/>
  <c r="I19" i="1"/>
  <c r="I20" i="1"/>
  <c r="I21" i="1"/>
  <c r="I22" i="1"/>
  <c r="I23" i="1"/>
  <c r="I14" i="1" l="1"/>
  <c r="J14" i="1" s="1"/>
  <c r="J15" i="1"/>
  <c r="J16" i="1"/>
  <c r="J17" i="1"/>
  <c r="K17" i="1" s="1"/>
  <c r="L17" i="1" s="1"/>
  <c r="J18" i="1"/>
  <c r="J19" i="1"/>
  <c r="J20" i="1"/>
  <c r="K20" i="1" s="1"/>
  <c r="L20" i="1" s="1"/>
  <c r="J21" i="1"/>
  <c r="J22" i="1"/>
  <c r="J23" i="1"/>
  <c r="G25" i="1"/>
  <c r="G24" i="1" l="1"/>
  <c r="O16" i="1"/>
  <c r="K16" i="1"/>
  <c r="L16" i="1" s="1"/>
  <c r="M16" i="1" s="1"/>
  <c r="O15" i="1"/>
  <c r="K15" i="1"/>
  <c r="L15" i="1" s="1"/>
  <c r="M15" i="1" s="1"/>
  <c r="O14" i="1"/>
  <c r="K14" i="1"/>
  <c r="L14" i="1" s="1"/>
  <c r="M14" i="1" s="1"/>
  <c r="N14" i="1" s="1"/>
  <c r="O22" i="1"/>
  <c r="O20" i="1"/>
  <c r="M20" i="1"/>
  <c r="O18" i="1"/>
  <c r="K18" i="1"/>
  <c r="L18" i="1" s="1"/>
  <c r="M18" i="1" s="1"/>
  <c r="K22" i="1"/>
  <c r="L22" i="1" s="1"/>
  <c r="M22" i="1" s="1"/>
  <c r="N22" i="1" s="1"/>
  <c r="O23" i="1"/>
  <c r="K23" i="1"/>
  <c r="L23" i="1" s="1"/>
  <c r="M23" i="1" s="1"/>
  <c r="O21" i="1"/>
  <c r="O19" i="1"/>
  <c r="K19" i="1"/>
  <c r="L19" i="1" s="1"/>
  <c r="M19" i="1" s="1"/>
  <c r="O17" i="1"/>
  <c r="M17" i="1"/>
  <c r="N17" i="1" s="1"/>
  <c r="K21" i="1"/>
  <c r="L21" i="1" s="1"/>
  <c r="M21" i="1" s="1"/>
  <c r="P18" i="1" l="1"/>
  <c r="P14" i="1"/>
  <c r="Q14" i="1" s="1"/>
  <c r="N18" i="1"/>
  <c r="N19" i="1"/>
  <c r="P19" i="1"/>
  <c r="Q19" i="1" s="1"/>
  <c r="P20" i="1"/>
  <c r="P17" i="1"/>
  <c r="Q17" i="1" s="1"/>
  <c r="P23" i="1"/>
  <c r="N23" i="1"/>
  <c r="N21" i="1"/>
  <c r="P21" i="1"/>
  <c r="P15" i="1"/>
  <c r="N15" i="1"/>
  <c r="N20" i="1"/>
  <c r="P22" i="1"/>
  <c r="Q22" i="1" s="1"/>
  <c r="N16" i="1"/>
  <c r="P16" i="1"/>
  <c r="M25" i="1"/>
  <c r="K31" i="1" l="1"/>
  <c r="L32" i="1" s="1"/>
  <c r="P24" i="1"/>
  <c r="R17" i="1"/>
  <c r="R14" i="1"/>
  <c r="R22" i="1"/>
  <c r="R19" i="1"/>
  <c r="Q20" i="1"/>
  <c r="Q18" i="1"/>
  <c r="Q23" i="1"/>
  <c r="Q21" i="1"/>
  <c r="Q15" i="1"/>
  <c r="N25" i="1"/>
  <c r="Q16" i="1"/>
  <c r="Q24" i="1" l="1"/>
  <c r="R28" i="1"/>
  <c r="R29" i="1"/>
  <c r="R20" i="1"/>
  <c r="R16" i="1"/>
  <c r="R15" i="1"/>
  <c r="R23" i="1"/>
  <c r="R18" i="1"/>
  <c r="R21" i="1"/>
  <c r="R30" i="1" l="1"/>
</calcChain>
</file>

<file path=xl/sharedStrings.xml><?xml version="1.0" encoding="utf-8"?>
<sst xmlns="http://schemas.openxmlformats.org/spreadsheetml/2006/main" count="54" uniqueCount="43">
  <si>
    <t>Cr</t>
  </si>
  <si>
    <t>New Code</t>
  </si>
  <si>
    <t>Dr</t>
  </si>
  <si>
    <t>HOA</t>
  </si>
  <si>
    <t>Retention Money/Security Deposits</t>
  </si>
  <si>
    <t>Entry to be Passed</t>
  </si>
  <si>
    <t>Total Working Amount</t>
  </si>
  <si>
    <t>Total of long term</t>
  </si>
  <si>
    <t>Interest cost</t>
  </si>
  <si>
    <t>Days for interest calculation</t>
  </si>
  <si>
    <t>FV Adjustment</t>
  </si>
  <si>
    <t>PV</t>
  </si>
  <si>
    <t>Discounting factor</t>
  </si>
  <si>
    <t>Years to refund from FV date</t>
  </si>
  <si>
    <t>LT/ST on Fair value date*</t>
  </si>
  <si>
    <t>FV Start Date</t>
  </si>
  <si>
    <t>Amount</t>
  </si>
  <si>
    <t>Date of refund</t>
  </si>
  <si>
    <t>Contract Name</t>
  </si>
  <si>
    <t>Contract No.</t>
  </si>
  <si>
    <t>Fair value calculation</t>
  </si>
  <si>
    <t>Sr. No.</t>
  </si>
  <si>
    <t>ROI</t>
  </si>
  <si>
    <t>Year End</t>
  </si>
  <si>
    <t>Retention Money/Security Deposits/ Interest free Subordinate Loan</t>
  </si>
  <si>
    <t>Fair Valuation calculation sheet</t>
  </si>
  <si>
    <t>Ind AS Implementation</t>
  </si>
  <si>
    <t>Vender no.</t>
  </si>
  <si>
    <t>For FY 2016-17</t>
  </si>
  <si>
    <t>To be c/f on 31.03.2016</t>
  </si>
  <si>
    <t>Current</t>
  </si>
  <si>
    <t>Non-Current</t>
  </si>
  <si>
    <t>Security Deposit - Fair Value Adjustment</t>
  </si>
  <si>
    <t>New GL</t>
  </si>
  <si>
    <t>(Being the fair value gain on SD received)</t>
  </si>
  <si>
    <t>Deferred Fair Valuation Gain - Security Deposits</t>
  </si>
  <si>
    <t>FV March 31, 2016</t>
  </si>
  <si>
    <t>ABC LTD.</t>
  </si>
  <si>
    <t>Date of deduction/Transition Date</t>
  </si>
  <si>
    <t>For Transition Date</t>
  </si>
  <si>
    <t>XXXX</t>
  </si>
  <si>
    <t>Basic Information to be filled by STC team</t>
  </si>
  <si>
    <t>(The rate has been assumed @10% till the time finalized by the management.)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</si>
</sst>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_);_(* \(#,##0\);_(* &quot;-&quot;??_);_(@_)"/>
    <numFmt numFmtId="165" formatCode="_(&quot;$&quot;* #,##0_);_(&quot;$&quot;* \(#,##0\);_(&quot;$&quot;* &quot;-&quot;??_);_(@_)"/>
  </numFmts>
  <fonts count="12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2"/>
      <color theme="1"/>
      <name val="Garamond"/>
      <family val="1"/>
    </font>
    <font>
      <sz val="10"/>
      <name val="Arial"/>
      <family val="2"/>
    </font>
    <font>
      <b/>
      <sz val="12"/>
      <color theme="1"/>
      <name val="Garamond"/>
      <family val="1"/>
    </font>
    <font>
      <sz val="11"/>
      <color theme="1"/>
      <name val="Garamond"/>
      <family val="1"/>
    </font>
    <font>
      <b/>
      <u/>
      <sz val="11"/>
      <color theme="1"/>
      <name val="Garamond"/>
      <family val="1"/>
    </font>
    <font>
      <b/>
      <sz val="11"/>
      <color theme="1"/>
      <name val="Garamond"/>
      <family val="1"/>
    </font>
    <font>
      <u/>
      <sz val="10"/>
      <color theme="10"/>
      <name val="Arial"/>
      <family val="2"/>
    </font>
    <font>
      <u/>
      <sz val="10"/>
      <color theme="11"/>
      <name val="Arial"/>
      <family val="2"/>
    </font>
    <font>
      <sz val="11"/>
      <name val="Garamond"/>
      <family val="1"/>
    </font>
    <font>
      <i/>
      <sz val="12"/>
      <color theme="1"/>
      <name val="Garamond"/>
      <family val="1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CFFCC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256">
    <xf numFmtId="0" fontId="0" fillId="0" borderId="0"/>
    <xf numFmtId="43" fontId="3" fillId="0" borderId="0" applyFont="0" applyFill="0" applyBorder="0" applyAlignment="0" applyProtection="0"/>
    <xf numFmtId="0" fontId="1" fillId="0" borderId="0"/>
    <xf numFmtId="0" fontId="1" fillId="0" borderId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</cellStyleXfs>
  <cellXfs count="75">
    <xf numFmtId="0" fontId="0" fillId="0" borderId="0" xfId="0"/>
    <xf numFmtId="0" fontId="4" fillId="2" borderId="3" xfId="2" applyFont="1" applyFill="1" applyBorder="1" applyAlignment="1">
      <alignment horizontal="center" vertical="center"/>
    </xf>
    <xf numFmtId="0" fontId="4" fillId="2" borderId="1" xfId="2" applyFont="1" applyFill="1" applyBorder="1" applyAlignment="1">
      <alignment horizontal="center" vertical="center"/>
    </xf>
    <xf numFmtId="0" fontId="4" fillId="3" borderId="1" xfId="2" applyFont="1" applyFill="1" applyBorder="1" applyAlignment="1">
      <alignment horizontal="center" vertical="center" wrapText="1"/>
    </xf>
    <xf numFmtId="0" fontId="4" fillId="3" borderId="1" xfId="2" applyFont="1" applyFill="1" applyBorder="1" applyAlignment="1">
      <alignment horizontal="center" vertical="center"/>
    </xf>
    <xf numFmtId="0" fontId="4" fillId="0" borderId="0" xfId="2" applyFont="1" applyAlignment="1">
      <alignment vertical="center"/>
    </xf>
    <xf numFmtId="0" fontId="2" fillId="0" borderId="0" xfId="2" applyFont="1" applyAlignment="1">
      <alignment vertical="center"/>
    </xf>
    <xf numFmtId="0" fontId="2" fillId="2" borderId="3" xfId="2" applyFont="1" applyFill="1" applyBorder="1" applyAlignment="1">
      <alignment vertical="center"/>
    </xf>
    <xf numFmtId="0" fontId="4" fillId="2" borderId="0" xfId="2" applyFont="1" applyFill="1" applyBorder="1" applyAlignment="1">
      <alignment horizontal="center" vertical="center"/>
    </xf>
    <xf numFmtId="0" fontId="2" fillId="2" borderId="1" xfId="2" applyFont="1" applyFill="1" applyBorder="1" applyAlignment="1">
      <alignment vertical="center"/>
    </xf>
    <xf numFmtId="0" fontId="4" fillId="2" borderId="2" xfId="2" applyFont="1" applyFill="1" applyBorder="1" applyAlignment="1">
      <alignment horizontal="center" vertical="center" wrapText="1"/>
    </xf>
    <xf numFmtId="0" fontId="4" fillId="2" borderId="2" xfId="2" applyFont="1" applyFill="1" applyBorder="1" applyAlignment="1">
      <alignment horizontal="center" vertical="center"/>
    </xf>
    <xf numFmtId="0" fontId="4" fillId="2" borderId="0" xfId="2" applyFont="1" applyFill="1" applyBorder="1" applyAlignment="1">
      <alignment horizontal="center" vertical="center" wrapText="1"/>
    </xf>
    <xf numFmtId="0" fontId="5" fillId="0" borderId="0" xfId="3" applyFont="1" applyFill="1" applyAlignment="1">
      <alignment vertical="center"/>
    </xf>
    <xf numFmtId="0" fontId="7" fillId="0" borderId="0" xfId="3" applyFont="1" applyFill="1" applyAlignment="1">
      <alignment vertical="center"/>
    </xf>
    <xf numFmtId="0" fontId="5" fillId="0" borderId="0" xfId="3" applyFont="1" applyFill="1" applyBorder="1" applyAlignment="1">
      <alignment vertical="center"/>
    </xf>
    <xf numFmtId="0" fontId="5" fillId="0" borderId="0" xfId="2" applyFont="1" applyFill="1" applyAlignment="1">
      <alignment vertical="center"/>
    </xf>
    <xf numFmtId="0" fontId="6" fillId="0" borderId="0" xfId="3" applyFont="1" applyFill="1" applyAlignment="1">
      <alignment vertical="center"/>
    </xf>
    <xf numFmtId="3" fontId="6" fillId="0" borderId="0" xfId="3" applyNumberFormat="1" applyFont="1" applyFill="1" applyBorder="1" applyAlignment="1">
      <alignment vertical="center"/>
    </xf>
    <xf numFmtId="3" fontId="5" fillId="0" borderId="0" xfId="3" applyNumberFormat="1" applyFont="1" applyFill="1" applyBorder="1" applyAlignment="1">
      <alignment vertical="center"/>
    </xf>
    <xf numFmtId="0" fontId="5" fillId="0" borderId="0" xfId="2" applyFont="1" applyAlignment="1">
      <alignment horizontal="center" vertical="center"/>
    </xf>
    <xf numFmtId="0" fontId="5" fillId="0" borderId="11" xfId="3" applyFont="1" applyFill="1" applyBorder="1" applyAlignment="1">
      <alignment vertical="center"/>
    </xf>
    <xf numFmtId="0" fontId="5" fillId="0" borderId="10" xfId="3" applyFont="1" applyFill="1" applyBorder="1" applyAlignment="1">
      <alignment vertical="center"/>
    </xf>
    <xf numFmtId="37" fontId="5" fillId="0" borderId="10" xfId="4" applyNumberFormat="1" applyFont="1" applyFill="1" applyBorder="1" applyAlignment="1">
      <alignment horizontal="right" vertical="center"/>
    </xf>
    <xf numFmtId="165" fontId="5" fillId="0" borderId="9" xfId="4" applyNumberFormat="1" applyFont="1" applyFill="1" applyBorder="1" applyAlignment="1">
      <alignment horizontal="right" vertical="center"/>
    </xf>
    <xf numFmtId="37" fontId="2" fillId="0" borderId="0" xfId="2" applyNumberFormat="1" applyFont="1" applyAlignment="1">
      <alignment vertical="center"/>
    </xf>
    <xf numFmtId="0" fontId="5" fillId="0" borderId="8" xfId="3" applyFont="1" applyFill="1" applyBorder="1" applyAlignment="1">
      <alignment vertical="center"/>
    </xf>
    <xf numFmtId="165" fontId="5" fillId="0" borderId="0" xfId="4" applyNumberFormat="1" applyFont="1" applyFill="1" applyBorder="1" applyAlignment="1">
      <alignment horizontal="right" vertical="center"/>
    </xf>
    <xf numFmtId="37" fontId="5" fillId="0" borderId="7" xfId="4" applyNumberFormat="1" applyFont="1" applyFill="1" applyBorder="1" applyAlignment="1">
      <alignment horizontal="right" vertical="center"/>
    </xf>
    <xf numFmtId="0" fontId="5" fillId="0" borderId="6" xfId="3" applyFont="1" applyFill="1" applyBorder="1" applyAlignment="1">
      <alignment vertical="center"/>
    </xf>
    <xf numFmtId="0" fontId="5" fillId="0" borderId="5" xfId="3" applyFont="1" applyFill="1" applyBorder="1" applyAlignment="1">
      <alignment vertical="center"/>
    </xf>
    <xf numFmtId="165" fontId="5" fillId="0" borderId="0" xfId="4" applyNumberFormat="1" applyFont="1" applyFill="1" applyAlignment="1">
      <alignment horizontal="right" vertical="center"/>
    </xf>
    <xf numFmtId="0" fontId="5" fillId="0" borderId="0" xfId="2" applyFont="1" applyAlignment="1">
      <alignment vertical="center"/>
    </xf>
    <xf numFmtId="0" fontId="5" fillId="0" borderId="2" xfId="2" applyFont="1" applyBorder="1" applyAlignment="1">
      <alignment horizontal="center" vertical="center"/>
    </xf>
    <xf numFmtId="0" fontId="10" fillId="0" borderId="2" xfId="0" applyFont="1" applyBorder="1" applyAlignment="1">
      <alignment vertical="center"/>
    </xf>
    <xf numFmtId="0" fontId="10" fillId="0" borderId="2" xfId="0" applyFont="1" applyBorder="1" applyAlignment="1">
      <alignment horizontal="center" vertical="center" shrinkToFit="1"/>
    </xf>
    <xf numFmtId="0" fontId="5" fillId="0" borderId="2" xfId="2" applyFont="1" applyBorder="1" applyAlignment="1">
      <alignment vertical="center"/>
    </xf>
    <xf numFmtId="15" fontId="5" fillId="0" borderId="2" xfId="2" applyNumberFormat="1" applyFont="1" applyBorder="1" applyAlignment="1">
      <alignment vertical="center"/>
    </xf>
    <xf numFmtId="2" fontId="5" fillId="0" borderId="2" xfId="2" applyNumberFormat="1" applyFont="1" applyBorder="1" applyAlignment="1">
      <alignment vertical="center"/>
    </xf>
    <xf numFmtId="164" fontId="5" fillId="0" borderId="2" xfId="5" applyNumberFormat="1" applyFont="1" applyBorder="1" applyAlignment="1">
      <alignment vertical="center"/>
    </xf>
    <xf numFmtId="43" fontId="5" fillId="0" borderId="2" xfId="5" applyNumberFormat="1" applyFont="1" applyBorder="1" applyAlignment="1">
      <alignment vertical="center"/>
    </xf>
    <xf numFmtId="43" fontId="5" fillId="0" borderId="0" xfId="5" applyNumberFormat="1" applyFont="1" applyBorder="1" applyAlignment="1">
      <alignment vertical="center"/>
    </xf>
    <xf numFmtId="164" fontId="7" fillId="0" borderId="2" xfId="5" applyNumberFormat="1" applyFont="1" applyBorder="1" applyAlignment="1">
      <alignment vertical="center"/>
    </xf>
    <xf numFmtId="164" fontId="7" fillId="4" borderId="2" xfId="5" applyNumberFormat="1" applyFont="1" applyFill="1" applyBorder="1" applyAlignment="1">
      <alignment vertical="center"/>
    </xf>
    <xf numFmtId="164" fontId="7" fillId="0" borderId="0" xfId="5" applyNumberFormat="1" applyFont="1" applyBorder="1" applyAlignment="1">
      <alignment vertical="center"/>
    </xf>
    <xf numFmtId="0" fontId="7" fillId="0" borderId="0" xfId="2" applyFont="1" applyAlignment="1">
      <alignment vertical="center"/>
    </xf>
    <xf numFmtId="4" fontId="5" fillId="0" borderId="0" xfId="2" applyNumberFormat="1" applyFont="1" applyAlignment="1">
      <alignment vertical="center"/>
    </xf>
    <xf numFmtId="164" fontId="5" fillId="0" borderId="0" xfId="1" applyNumberFormat="1" applyFont="1" applyAlignment="1">
      <alignment vertical="center"/>
    </xf>
    <xf numFmtId="0" fontId="4" fillId="0" borderId="0" xfId="2" applyFont="1" applyAlignment="1">
      <alignment horizontal="center" vertical="center"/>
    </xf>
    <xf numFmtId="0" fontId="2" fillId="0" borderId="0" xfId="2" applyFont="1" applyAlignment="1">
      <alignment horizontal="center" vertical="center"/>
    </xf>
    <xf numFmtId="14" fontId="2" fillId="0" borderId="0" xfId="2" applyNumberFormat="1" applyFont="1" applyAlignment="1">
      <alignment horizontal="center" vertical="center"/>
    </xf>
    <xf numFmtId="10" fontId="2" fillId="3" borderId="0" xfId="2" applyNumberFormat="1" applyFont="1" applyFill="1" applyAlignment="1">
      <alignment horizontal="center" vertical="center"/>
    </xf>
    <xf numFmtId="0" fontId="7" fillId="0" borderId="2" xfId="2" applyFont="1" applyBorder="1" applyAlignment="1">
      <alignment horizontal="center" vertical="center"/>
    </xf>
    <xf numFmtId="0" fontId="7" fillId="0" borderId="0" xfId="2" applyFont="1" applyAlignment="1">
      <alignment horizontal="center" vertical="center"/>
    </xf>
    <xf numFmtId="0" fontId="5" fillId="0" borderId="0" xfId="3" applyFont="1" applyFill="1" applyAlignment="1">
      <alignment horizontal="center" vertical="center"/>
    </xf>
    <xf numFmtId="0" fontId="7" fillId="0" borderId="0" xfId="3" applyFont="1" applyFill="1" applyAlignment="1">
      <alignment horizontal="center" vertical="center"/>
    </xf>
    <xf numFmtId="0" fontId="5" fillId="0" borderId="0" xfId="3" applyFont="1" applyFill="1" applyBorder="1" applyAlignment="1">
      <alignment horizontal="center" vertical="center"/>
    </xf>
    <xf numFmtId="0" fontId="6" fillId="0" borderId="0" xfId="3" applyFont="1" applyFill="1" applyAlignment="1">
      <alignment horizontal="center" vertical="center"/>
    </xf>
    <xf numFmtId="0" fontId="5" fillId="0" borderId="10" xfId="3" applyFont="1" applyFill="1" applyBorder="1" applyAlignment="1">
      <alignment horizontal="center" vertical="center"/>
    </xf>
    <xf numFmtId="0" fontId="5" fillId="0" borderId="5" xfId="3" applyFont="1" applyFill="1" applyBorder="1" applyAlignment="1">
      <alignment horizontal="center" vertical="center"/>
    </xf>
    <xf numFmtId="164" fontId="7" fillId="0" borderId="2" xfId="1" applyNumberFormat="1" applyFont="1" applyBorder="1" applyAlignment="1">
      <alignment horizontal="right" vertical="center"/>
    </xf>
    <xf numFmtId="14" fontId="10" fillId="0" borderId="2" xfId="0" applyNumberFormat="1" applyFont="1" applyBorder="1" applyAlignment="1">
      <alignment horizontal="right" vertical="center"/>
    </xf>
    <xf numFmtId="0" fontId="2" fillId="0" borderId="0" xfId="2" applyFont="1" applyAlignment="1">
      <alignment vertical="center"/>
    </xf>
    <xf numFmtId="164" fontId="10" fillId="0" borderId="2" xfId="1" applyNumberFormat="1" applyFont="1" applyBorder="1" applyAlignment="1">
      <alignment horizontal="right" vertical="center"/>
    </xf>
    <xf numFmtId="164" fontId="5" fillId="0" borderId="0" xfId="1" applyNumberFormat="1" applyFont="1" applyBorder="1" applyAlignment="1">
      <alignment vertical="center"/>
    </xf>
    <xf numFmtId="164" fontId="2" fillId="0" borderId="0" xfId="1" applyNumberFormat="1" applyFont="1" applyAlignment="1">
      <alignment vertical="center"/>
    </xf>
    <xf numFmtId="0" fontId="5" fillId="0" borderId="10" xfId="3" applyFont="1" applyFill="1" applyBorder="1" applyAlignment="1">
      <alignment horizontal="left" vertical="center"/>
    </xf>
    <xf numFmtId="0" fontId="5" fillId="0" borderId="0" xfId="3" applyFont="1" applyFill="1" applyBorder="1" applyAlignment="1">
      <alignment horizontal="left" vertical="center"/>
    </xf>
    <xf numFmtId="0" fontId="5" fillId="0" borderId="5" xfId="3" applyFont="1" applyFill="1" applyBorder="1" applyAlignment="1">
      <alignment horizontal="left" vertical="center"/>
    </xf>
    <xf numFmtId="0" fontId="5" fillId="0" borderId="4" xfId="3" applyFont="1" applyFill="1" applyBorder="1" applyAlignment="1">
      <alignment horizontal="left" vertical="center"/>
    </xf>
    <xf numFmtId="0" fontId="2" fillId="0" borderId="0" xfId="2" applyFont="1" applyAlignment="1">
      <alignment vertical="center"/>
    </xf>
    <xf numFmtId="0" fontId="4" fillId="3" borderId="2" xfId="2" applyFont="1" applyFill="1" applyBorder="1" applyAlignment="1">
      <alignment horizontal="center" vertical="center"/>
    </xf>
    <xf numFmtId="0" fontId="4" fillId="2" borderId="2" xfId="2" applyFont="1" applyFill="1" applyBorder="1" applyAlignment="1">
      <alignment horizontal="center" vertical="center"/>
    </xf>
    <xf numFmtId="15" fontId="10" fillId="0" borderId="2" xfId="0" applyNumberFormat="1" applyFont="1" applyBorder="1" applyAlignment="1">
      <alignment horizontal="right" vertical="center"/>
    </xf>
    <xf numFmtId="0" fontId="11" fillId="0" borderId="0" xfId="2" applyFont="1" applyAlignment="1">
      <alignment vertical="center"/>
    </xf>
  </cellXfs>
  <cellStyles count="256">
    <cellStyle name="Comma" xfId="1" builtinId="3"/>
    <cellStyle name="Comma 2" xfId="5"/>
    <cellStyle name="Currency 2" xfId="4"/>
    <cellStyle name="Followed Hyperlink" xfId="7" builtinId="9" hidden="1"/>
    <cellStyle name="Followed Hyperlink" xfId="9" builtinId="9" hidden="1"/>
    <cellStyle name="Followed Hyperlink" xfId="11" builtinId="9" hidden="1"/>
    <cellStyle name="Followed Hyperlink" xfId="13" builtinId="9" hidden="1"/>
    <cellStyle name="Followed Hyperlink" xfId="15" builtinId="9" hidden="1"/>
    <cellStyle name="Followed Hyperlink" xfId="17" builtinId="9" hidden="1"/>
    <cellStyle name="Followed Hyperlink" xfId="19" builtinId="9" hidden="1"/>
    <cellStyle name="Followed Hyperlink" xfId="21" builtinId="9" hidden="1"/>
    <cellStyle name="Followed Hyperlink" xfId="23" builtinId="9" hidden="1"/>
    <cellStyle name="Followed Hyperlink" xfId="25" builtinId="9" hidden="1"/>
    <cellStyle name="Followed Hyperlink" xfId="27" builtinId="9" hidden="1"/>
    <cellStyle name="Followed Hyperlink" xfId="29" builtinId="9" hidden="1"/>
    <cellStyle name="Followed Hyperlink" xfId="31" builtinId="9" hidden="1"/>
    <cellStyle name="Followed Hyperlink" xfId="33" builtinId="9" hidden="1"/>
    <cellStyle name="Followed Hyperlink" xfId="35" builtinId="9" hidden="1"/>
    <cellStyle name="Followed Hyperlink" xfId="37" builtinId="9" hidden="1"/>
    <cellStyle name="Followed Hyperlink" xfId="39" builtinId="9" hidden="1"/>
    <cellStyle name="Followed Hyperlink" xfId="41" builtinId="9" hidden="1"/>
    <cellStyle name="Followed Hyperlink" xfId="43" builtinId="9" hidden="1"/>
    <cellStyle name="Followed Hyperlink" xfId="45" builtinId="9" hidden="1"/>
    <cellStyle name="Followed Hyperlink" xfId="47" builtinId="9" hidden="1"/>
    <cellStyle name="Followed Hyperlink" xfId="49" builtinId="9" hidden="1"/>
    <cellStyle name="Followed Hyperlink" xfId="51" builtinId="9" hidden="1"/>
    <cellStyle name="Followed Hyperlink" xfId="53" builtinId="9" hidden="1"/>
    <cellStyle name="Followed Hyperlink" xfId="55" builtinId="9" hidden="1"/>
    <cellStyle name="Followed Hyperlink" xfId="57" builtinId="9" hidden="1"/>
    <cellStyle name="Followed Hyperlink" xfId="59" builtinId="9" hidden="1"/>
    <cellStyle name="Followed Hyperlink" xfId="61" builtinId="9" hidden="1"/>
    <cellStyle name="Followed Hyperlink" xfId="63" builtinId="9" hidden="1"/>
    <cellStyle name="Followed Hyperlink" xfId="65" builtinId="9" hidden="1"/>
    <cellStyle name="Followed Hyperlink" xfId="67" builtinId="9" hidden="1"/>
    <cellStyle name="Followed Hyperlink" xfId="69" builtinId="9" hidden="1"/>
    <cellStyle name="Followed Hyperlink" xfId="71" builtinId="9" hidden="1"/>
    <cellStyle name="Followed Hyperlink" xfId="73" builtinId="9" hidden="1"/>
    <cellStyle name="Followed Hyperlink" xfId="75" builtinId="9" hidden="1"/>
    <cellStyle name="Followed Hyperlink" xfId="77" builtinId="9" hidden="1"/>
    <cellStyle name="Followed Hyperlink" xfId="79" builtinId="9" hidden="1"/>
    <cellStyle name="Followed Hyperlink" xfId="81" builtinId="9" hidden="1"/>
    <cellStyle name="Followed Hyperlink" xfId="83" builtinId="9" hidden="1"/>
    <cellStyle name="Followed Hyperlink" xfId="85" builtinId="9" hidden="1"/>
    <cellStyle name="Followed Hyperlink" xfId="87" builtinId="9" hidden="1"/>
    <cellStyle name="Followed Hyperlink" xfId="89" builtinId="9" hidden="1"/>
    <cellStyle name="Followed Hyperlink" xfId="91" builtinId="9" hidden="1"/>
    <cellStyle name="Followed Hyperlink" xfId="93" builtinId="9" hidden="1"/>
    <cellStyle name="Followed Hyperlink" xfId="95" builtinId="9" hidden="1"/>
    <cellStyle name="Followed Hyperlink" xfId="97" builtinId="9" hidden="1"/>
    <cellStyle name="Followed Hyperlink" xfId="99" builtinId="9" hidden="1"/>
    <cellStyle name="Followed Hyperlink" xfId="101" builtinId="9" hidden="1"/>
    <cellStyle name="Followed Hyperlink" xfId="103" builtinId="9" hidden="1"/>
    <cellStyle name="Followed Hyperlink" xfId="105" builtinId="9" hidden="1"/>
    <cellStyle name="Followed Hyperlink" xfId="107" builtinId="9" hidden="1"/>
    <cellStyle name="Followed Hyperlink" xfId="109" builtinId="9" hidden="1"/>
    <cellStyle name="Followed Hyperlink" xfId="111" builtinId="9" hidden="1"/>
    <cellStyle name="Followed Hyperlink" xfId="113" builtinId="9" hidden="1"/>
    <cellStyle name="Followed Hyperlink" xfId="115" builtinId="9" hidden="1"/>
    <cellStyle name="Followed Hyperlink" xfId="117" builtinId="9" hidden="1"/>
    <cellStyle name="Followed Hyperlink" xfId="119" builtinId="9" hidden="1"/>
    <cellStyle name="Followed Hyperlink" xfId="121" builtinId="9" hidden="1"/>
    <cellStyle name="Followed Hyperlink" xfId="123" builtinId="9" hidden="1"/>
    <cellStyle name="Followed Hyperlink" xfId="125" builtinId="9" hidden="1"/>
    <cellStyle name="Followed Hyperlink" xfId="127" builtinId="9" hidden="1"/>
    <cellStyle name="Followed Hyperlink" xfId="129" builtinId="9" hidden="1"/>
    <cellStyle name="Followed Hyperlink" xfId="131" builtinId="9" hidden="1"/>
    <cellStyle name="Followed Hyperlink" xfId="133" builtinId="9" hidden="1"/>
    <cellStyle name="Followed Hyperlink" xfId="135" builtinId="9" hidden="1"/>
    <cellStyle name="Followed Hyperlink" xfId="137" builtinId="9" hidden="1"/>
    <cellStyle name="Followed Hyperlink" xfId="139" builtinId="9" hidden="1"/>
    <cellStyle name="Followed Hyperlink" xfId="141" builtinId="9" hidden="1"/>
    <cellStyle name="Followed Hyperlink" xfId="143" builtinId="9" hidden="1"/>
    <cellStyle name="Followed Hyperlink" xfId="145" builtinId="9" hidden="1"/>
    <cellStyle name="Followed Hyperlink" xfId="147" builtinId="9" hidden="1"/>
    <cellStyle name="Followed Hyperlink" xfId="149" builtinId="9" hidden="1"/>
    <cellStyle name="Followed Hyperlink" xfId="151" builtinId="9" hidden="1"/>
    <cellStyle name="Followed Hyperlink" xfId="153" builtinId="9" hidden="1"/>
    <cellStyle name="Followed Hyperlink" xfId="155" builtinId="9" hidden="1"/>
    <cellStyle name="Followed Hyperlink" xfId="157" builtinId="9" hidden="1"/>
    <cellStyle name="Followed Hyperlink" xfId="159" builtinId="9" hidden="1"/>
    <cellStyle name="Followed Hyperlink" xfId="161" builtinId="9" hidden="1"/>
    <cellStyle name="Followed Hyperlink" xfId="163" builtinId="9" hidden="1"/>
    <cellStyle name="Followed Hyperlink" xfId="165" builtinId="9" hidden="1"/>
    <cellStyle name="Followed Hyperlink" xfId="167" builtinId="9" hidden="1"/>
    <cellStyle name="Followed Hyperlink" xfId="169" builtinId="9" hidden="1"/>
    <cellStyle name="Followed Hyperlink" xfId="171" builtinId="9" hidden="1"/>
    <cellStyle name="Followed Hyperlink" xfId="173" builtinId="9" hidden="1"/>
    <cellStyle name="Followed Hyperlink" xfId="175" builtinId="9" hidden="1"/>
    <cellStyle name="Followed Hyperlink" xfId="177" builtinId="9" hidden="1"/>
    <cellStyle name="Followed Hyperlink" xfId="179" builtinId="9" hidden="1"/>
    <cellStyle name="Followed Hyperlink" xfId="181" builtinId="9" hidden="1"/>
    <cellStyle name="Followed Hyperlink" xfId="183" builtinId="9" hidden="1"/>
    <cellStyle name="Followed Hyperlink" xfId="185" builtinId="9" hidden="1"/>
    <cellStyle name="Followed Hyperlink" xfId="187" builtinId="9" hidden="1"/>
    <cellStyle name="Followed Hyperlink" xfId="189" builtinId="9" hidden="1"/>
    <cellStyle name="Followed Hyperlink" xfId="191" builtinId="9" hidden="1"/>
    <cellStyle name="Followed Hyperlink" xfId="193" builtinId="9" hidden="1"/>
    <cellStyle name="Followed Hyperlink" xfId="195" builtinId="9" hidden="1"/>
    <cellStyle name="Followed Hyperlink" xfId="197" builtinId="9" hidden="1"/>
    <cellStyle name="Followed Hyperlink" xfId="199" builtinId="9" hidden="1"/>
    <cellStyle name="Followed Hyperlink" xfId="201" builtinId="9" hidden="1"/>
    <cellStyle name="Followed Hyperlink" xfId="203" builtinId="9" hidden="1"/>
    <cellStyle name="Followed Hyperlink" xfId="205" builtinId="9" hidden="1"/>
    <cellStyle name="Followed Hyperlink" xfId="207" builtinId="9" hidden="1"/>
    <cellStyle name="Followed Hyperlink" xfId="209" builtinId="9" hidden="1"/>
    <cellStyle name="Followed Hyperlink" xfId="211" builtinId="9" hidden="1"/>
    <cellStyle name="Followed Hyperlink" xfId="213" builtinId="9" hidden="1"/>
    <cellStyle name="Followed Hyperlink" xfId="215" builtinId="9" hidden="1"/>
    <cellStyle name="Followed Hyperlink" xfId="217" builtinId="9" hidden="1"/>
    <cellStyle name="Followed Hyperlink" xfId="219" builtinId="9" hidden="1"/>
    <cellStyle name="Followed Hyperlink" xfId="221" builtinId="9" hidden="1"/>
    <cellStyle name="Followed Hyperlink" xfId="223" builtinId="9" hidden="1"/>
    <cellStyle name="Followed Hyperlink" xfId="225" builtinId="9" hidden="1"/>
    <cellStyle name="Followed Hyperlink" xfId="227" builtinId="9" hidden="1"/>
    <cellStyle name="Followed Hyperlink" xfId="229" builtinId="9" hidden="1"/>
    <cellStyle name="Followed Hyperlink" xfId="231" builtinId="9" hidden="1"/>
    <cellStyle name="Followed Hyperlink" xfId="233" builtinId="9" hidden="1"/>
    <cellStyle name="Followed Hyperlink" xfId="235" builtinId="9" hidden="1"/>
    <cellStyle name="Followed Hyperlink" xfId="237" builtinId="9" hidden="1"/>
    <cellStyle name="Followed Hyperlink" xfId="239" builtinId="9" hidden="1"/>
    <cellStyle name="Followed Hyperlink" xfId="241" builtinId="9" hidden="1"/>
    <cellStyle name="Followed Hyperlink" xfId="243" builtinId="9" hidden="1"/>
    <cellStyle name="Followed Hyperlink" xfId="245" builtinId="9" hidden="1"/>
    <cellStyle name="Followed Hyperlink" xfId="247" builtinId="9" hidden="1"/>
    <cellStyle name="Followed Hyperlink" xfId="249" builtinId="9" hidden="1"/>
    <cellStyle name="Followed Hyperlink" xfId="251" builtinId="9" hidden="1"/>
    <cellStyle name="Followed Hyperlink" xfId="253" builtinId="9" hidden="1"/>
    <cellStyle name="Followed Hyperlink" xfId="255" builtinId="9" hidden="1"/>
    <cellStyle name="Hyperlink" xfId="6" builtinId="8" hidden="1"/>
    <cellStyle name="Hyperlink" xfId="8" builtinId="8" hidden="1"/>
    <cellStyle name="Hyperlink" xfId="10" builtinId="8" hidden="1"/>
    <cellStyle name="Hyperlink" xfId="12" builtinId="8" hidden="1"/>
    <cellStyle name="Hyperlink" xfId="14" builtinId="8" hidden="1"/>
    <cellStyle name="Hyperlink" xfId="16" builtinId="8" hidden="1"/>
    <cellStyle name="Hyperlink" xfId="18" builtinId="8" hidden="1"/>
    <cellStyle name="Hyperlink" xfId="20" builtinId="8" hidden="1"/>
    <cellStyle name="Hyperlink" xfId="22" builtinId="8" hidden="1"/>
    <cellStyle name="Hyperlink" xfId="24" builtinId="8" hidden="1"/>
    <cellStyle name="Hyperlink" xfId="26" builtinId="8" hidden="1"/>
    <cellStyle name="Hyperlink" xfId="28" builtinId="8" hidden="1"/>
    <cellStyle name="Hyperlink" xfId="30" builtinId="8" hidden="1"/>
    <cellStyle name="Hyperlink" xfId="32" builtinId="8" hidden="1"/>
    <cellStyle name="Hyperlink" xfId="34" builtinId="8" hidden="1"/>
    <cellStyle name="Hyperlink" xfId="36" builtinId="8" hidden="1"/>
    <cellStyle name="Hyperlink" xfId="38" builtinId="8" hidden="1"/>
    <cellStyle name="Hyperlink" xfId="40" builtinId="8" hidden="1"/>
    <cellStyle name="Hyperlink" xfId="42" builtinId="8" hidden="1"/>
    <cellStyle name="Hyperlink" xfId="44" builtinId="8" hidden="1"/>
    <cellStyle name="Hyperlink" xfId="46" builtinId="8" hidden="1"/>
    <cellStyle name="Hyperlink" xfId="48" builtinId="8" hidden="1"/>
    <cellStyle name="Hyperlink" xfId="50" builtinId="8" hidden="1"/>
    <cellStyle name="Hyperlink" xfId="52" builtinId="8" hidden="1"/>
    <cellStyle name="Hyperlink" xfId="54" builtinId="8" hidden="1"/>
    <cellStyle name="Hyperlink" xfId="56" builtinId="8" hidden="1"/>
    <cellStyle name="Hyperlink" xfId="58" builtinId="8" hidden="1"/>
    <cellStyle name="Hyperlink" xfId="60" builtinId="8" hidden="1"/>
    <cellStyle name="Hyperlink" xfId="62" builtinId="8" hidden="1"/>
    <cellStyle name="Hyperlink" xfId="64" builtinId="8" hidden="1"/>
    <cellStyle name="Hyperlink" xfId="66" builtinId="8" hidden="1"/>
    <cellStyle name="Hyperlink" xfId="68" builtinId="8" hidden="1"/>
    <cellStyle name="Hyperlink" xfId="70" builtinId="8" hidden="1"/>
    <cellStyle name="Hyperlink" xfId="72" builtinId="8" hidden="1"/>
    <cellStyle name="Hyperlink" xfId="74" builtinId="8" hidden="1"/>
    <cellStyle name="Hyperlink" xfId="76" builtinId="8" hidden="1"/>
    <cellStyle name="Hyperlink" xfId="78" builtinId="8" hidden="1"/>
    <cellStyle name="Hyperlink" xfId="80" builtinId="8" hidden="1"/>
    <cellStyle name="Hyperlink" xfId="82" builtinId="8" hidden="1"/>
    <cellStyle name="Hyperlink" xfId="84" builtinId="8" hidden="1"/>
    <cellStyle name="Hyperlink" xfId="86" builtinId="8" hidden="1"/>
    <cellStyle name="Hyperlink" xfId="88" builtinId="8" hidden="1"/>
    <cellStyle name="Hyperlink" xfId="90" builtinId="8" hidden="1"/>
    <cellStyle name="Hyperlink" xfId="92" builtinId="8" hidden="1"/>
    <cellStyle name="Hyperlink" xfId="94" builtinId="8" hidden="1"/>
    <cellStyle name="Hyperlink" xfId="96" builtinId="8" hidden="1"/>
    <cellStyle name="Hyperlink" xfId="98" builtinId="8" hidden="1"/>
    <cellStyle name="Hyperlink" xfId="100" builtinId="8" hidden="1"/>
    <cellStyle name="Hyperlink" xfId="102" builtinId="8" hidden="1"/>
    <cellStyle name="Hyperlink" xfId="104" builtinId="8" hidden="1"/>
    <cellStyle name="Hyperlink" xfId="106" builtinId="8" hidden="1"/>
    <cellStyle name="Hyperlink" xfId="108" builtinId="8" hidden="1"/>
    <cellStyle name="Hyperlink" xfId="110" builtinId="8" hidden="1"/>
    <cellStyle name="Hyperlink" xfId="112" builtinId="8" hidden="1"/>
    <cellStyle name="Hyperlink" xfId="114" builtinId="8" hidden="1"/>
    <cellStyle name="Hyperlink" xfId="116" builtinId="8" hidden="1"/>
    <cellStyle name="Hyperlink" xfId="118" builtinId="8" hidden="1"/>
    <cellStyle name="Hyperlink" xfId="120" builtinId="8" hidden="1"/>
    <cellStyle name="Hyperlink" xfId="122" builtinId="8" hidden="1"/>
    <cellStyle name="Hyperlink" xfId="124" builtinId="8" hidden="1"/>
    <cellStyle name="Hyperlink" xfId="126" builtinId="8" hidden="1"/>
    <cellStyle name="Hyperlink" xfId="128" builtinId="8" hidden="1"/>
    <cellStyle name="Hyperlink" xfId="130" builtinId="8" hidden="1"/>
    <cellStyle name="Hyperlink" xfId="132" builtinId="8" hidden="1"/>
    <cellStyle name="Hyperlink" xfId="134" builtinId="8" hidden="1"/>
    <cellStyle name="Hyperlink" xfId="136" builtinId="8" hidden="1"/>
    <cellStyle name="Hyperlink" xfId="138" builtinId="8" hidden="1"/>
    <cellStyle name="Hyperlink" xfId="140" builtinId="8" hidden="1"/>
    <cellStyle name="Hyperlink" xfId="142" builtinId="8" hidden="1"/>
    <cellStyle name="Hyperlink" xfId="144" builtinId="8" hidden="1"/>
    <cellStyle name="Hyperlink" xfId="146" builtinId="8" hidden="1"/>
    <cellStyle name="Hyperlink" xfId="148" builtinId="8" hidden="1"/>
    <cellStyle name="Hyperlink" xfId="150" builtinId="8" hidden="1"/>
    <cellStyle name="Hyperlink" xfId="152" builtinId="8" hidden="1"/>
    <cellStyle name="Hyperlink" xfId="154" builtinId="8" hidden="1"/>
    <cellStyle name="Hyperlink" xfId="156" builtinId="8" hidden="1"/>
    <cellStyle name="Hyperlink" xfId="158" builtinId="8" hidden="1"/>
    <cellStyle name="Hyperlink" xfId="160" builtinId="8" hidden="1"/>
    <cellStyle name="Hyperlink" xfId="162" builtinId="8" hidden="1"/>
    <cellStyle name="Hyperlink" xfId="164" builtinId="8" hidden="1"/>
    <cellStyle name="Hyperlink" xfId="166" builtinId="8" hidden="1"/>
    <cellStyle name="Hyperlink" xfId="168" builtinId="8" hidden="1"/>
    <cellStyle name="Hyperlink" xfId="170" builtinId="8" hidden="1"/>
    <cellStyle name="Hyperlink" xfId="172" builtinId="8" hidden="1"/>
    <cellStyle name="Hyperlink" xfId="174" builtinId="8" hidden="1"/>
    <cellStyle name="Hyperlink" xfId="176" builtinId="8" hidden="1"/>
    <cellStyle name="Hyperlink" xfId="178" builtinId="8" hidden="1"/>
    <cellStyle name="Hyperlink" xfId="180" builtinId="8" hidden="1"/>
    <cellStyle name="Hyperlink" xfId="182" builtinId="8" hidden="1"/>
    <cellStyle name="Hyperlink" xfId="184" builtinId="8" hidden="1"/>
    <cellStyle name="Hyperlink" xfId="186" builtinId="8" hidden="1"/>
    <cellStyle name="Hyperlink" xfId="188" builtinId="8" hidden="1"/>
    <cellStyle name="Hyperlink" xfId="190" builtinId="8" hidden="1"/>
    <cellStyle name="Hyperlink" xfId="192" builtinId="8" hidden="1"/>
    <cellStyle name="Hyperlink" xfId="194" builtinId="8" hidden="1"/>
    <cellStyle name="Hyperlink" xfId="196" builtinId="8" hidden="1"/>
    <cellStyle name="Hyperlink" xfId="198" builtinId="8" hidden="1"/>
    <cellStyle name="Hyperlink" xfId="200" builtinId="8" hidden="1"/>
    <cellStyle name="Hyperlink" xfId="202" builtinId="8" hidden="1"/>
    <cellStyle name="Hyperlink" xfId="204" builtinId="8" hidden="1"/>
    <cellStyle name="Hyperlink" xfId="206" builtinId="8" hidden="1"/>
    <cellStyle name="Hyperlink" xfId="208" builtinId="8" hidden="1"/>
    <cellStyle name="Hyperlink" xfId="210" builtinId="8" hidden="1"/>
    <cellStyle name="Hyperlink" xfId="212" builtinId="8" hidden="1"/>
    <cellStyle name="Hyperlink" xfId="214" builtinId="8" hidden="1"/>
    <cellStyle name="Hyperlink" xfId="216" builtinId="8" hidden="1"/>
    <cellStyle name="Hyperlink" xfId="218" builtinId="8" hidden="1"/>
    <cellStyle name="Hyperlink" xfId="220" builtinId="8" hidden="1"/>
    <cellStyle name="Hyperlink" xfId="222" builtinId="8" hidden="1"/>
    <cellStyle name="Hyperlink" xfId="224" builtinId="8" hidden="1"/>
    <cellStyle name="Hyperlink" xfId="226" builtinId="8" hidden="1"/>
    <cellStyle name="Hyperlink" xfId="228" builtinId="8" hidden="1"/>
    <cellStyle name="Hyperlink" xfId="230" builtinId="8" hidden="1"/>
    <cellStyle name="Hyperlink" xfId="232" builtinId="8" hidden="1"/>
    <cellStyle name="Hyperlink" xfId="234" builtinId="8" hidden="1"/>
    <cellStyle name="Hyperlink" xfId="236" builtinId="8" hidden="1"/>
    <cellStyle name="Hyperlink" xfId="238" builtinId="8" hidden="1"/>
    <cellStyle name="Hyperlink" xfId="240" builtinId="8" hidden="1"/>
    <cellStyle name="Hyperlink" xfId="242" builtinId="8" hidden="1"/>
    <cellStyle name="Hyperlink" xfId="244" builtinId="8" hidden="1"/>
    <cellStyle name="Hyperlink" xfId="246" builtinId="8" hidden="1"/>
    <cellStyle name="Hyperlink" xfId="248" builtinId="8" hidden="1"/>
    <cellStyle name="Hyperlink" xfId="250" builtinId="8" hidden="1"/>
    <cellStyle name="Hyperlink" xfId="252" builtinId="8" hidden="1"/>
    <cellStyle name="Hyperlink" xfId="254" builtinId="8" hidden="1"/>
    <cellStyle name="Normal" xfId="0" builtinId="0"/>
    <cellStyle name="Normal 125" xfId="3"/>
    <cellStyle name="Normal 2" xfId="2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4"/>
  <sheetViews>
    <sheetView showGridLines="0" tabSelected="1" zoomScaleNormal="100" zoomScaleSheetLayoutView="100" zoomScalePageLayoutView="130" workbookViewId="0">
      <selection activeCell="G9" sqref="G9"/>
    </sheetView>
  </sheetViews>
  <sheetFormatPr defaultColWidth="9.140625" defaultRowHeight="15.75" x14ac:dyDescent="0.2"/>
  <cols>
    <col min="1" max="1" width="9.28515625" style="6" bestFit="1" customWidth="1"/>
    <col min="2" max="3" width="14.7109375" style="6" hidden="1" customWidth="1"/>
    <col min="4" max="4" width="27.42578125" style="49" customWidth="1"/>
    <col min="5" max="5" width="16.140625" style="49" customWidth="1"/>
    <col min="6" max="6" width="19.28515625" style="49" bestFit="1" customWidth="1"/>
    <col min="7" max="7" width="19.42578125" style="6" bestFit="1" customWidth="1"/>
    <col min="8" max="8" width="0.85546875" style="6" customWidth="1"/>
    <col min="9" max="9" width="13.85546875" style="6" customWidth="1"/>
    <col min="10" max="10" width="16.28515625" style="6" customWidth="1"/>
    <col min="11" max="11" width="14.7109375" style="6" customWidth="1"/>
    <col min="12" max="13" width="15" style="6" bestFit="1" customWidth="1"/>
    <col min="14" max="14" width="14.85546875" style="6" customWidth="1"/>
    <col min="15" max="15" width="15.7109375" style="6" hidden="1" customWidth="1"/>
    <col min="16" max="16" width="13.5703125" style="6" hidden="1" customWidth="1"/>
    <col min="17" max="17" width="13.42578125" style="6" hidden="1" customWidth="1"/>
    <col min="18" max="18" width="13.42578125" style="62" hidden="1" customWidth="1"/>
    <col min="19" max="16384" width="9.140625" style="6"/>
  </cols>
  <sheetData>
    <row r="1" spans="1:18" x14ac:dyDescent="0.2">
      <c r="A1" s="5" t="s">
        <v>37</v>
      </c>
      <c r="B1" s="5"/>
      <c r="C1" s="5"/>
      <c r="D1" s="48"/>
    </row>
    <row r="2" spans="1:18" x14ac:dyDescent="0.2">
      <c r="A2" s="5" t="s">
        <v>26</v>
      </c>
      <c r="B2" s="5"/>
      <c r="C2" s="5"/>
      <c r="D2" s="48"/>
    </row>
    <row r="4" spans="1:18" x14ac:dyDescent="0.2">
      <c r="A4" s="5" t="s">
        <v>25</v>
      </c>
      <c r="B4" s="5"/>
      <c r="C4" s="5"/>
      <c r="D4" s="48"/>
    </row>
    <row r="5" spans="1:18" x14ac:dyDescent="0.2">
      <c r="A5" s="5" t="s">
        <v>24</v>
      </c>
      <c r="B5" s="5"/>
      <c r="C5" s="5"/>
      <c r="D5" s="48"/>
    </row>
    <row r="7" spans="1:18" x14ac:dyDescent="0.2">
      <c r="A7" s="70"/>
      <c r="B7" s="70"/>
      <c r="C7" s="70"/>
      <c r="D7" s="70"/>
      <c r="E7" s="70"/>
      <c r="F7" s="50"/>
    </row>
    <row r="8" spans="1:18" x14ac:dyDescent="0.2">
      <c r="A8" s="70" t="s">
        <v>23</v>
      </c>
      <c r="B8" s="70"/>
      <c r="C8" s="70"/>
      <c r="D8" s="70"/>
      <c r="E8" s="70"/>
      <c r="F8" s="50">
        <v>42460</v>
      </c>
    </row>
    <row r="9" spans="1:18" x14ac:dyDescent="0.2">
      <c r="A9" s="70" t="s">
        <v>22</v>
      </c>
      <c r="B9" s="70"/>
      <c r="C9" s="70"/>
      <c r="D9" s="70"/>
      <c r="E9" s="70"/>
      <c r="F9" s="51">
        <v>0.1</v>
      </c>
      <c r="G9" s="74" t="s">
        <v>42</v>
      </c>
    </row>
    <row r="12" spans="1:18" x14ac:dyDescent="0.2">
      <c r="A12" s="1" t="s">
        <v>21</v>
      </c>
      <c r="B12" s="71" t="s">
        <v>41</v>
      </c>
      <c r="C12" s="71"/>
      <c r="D12" s="71"/>
      <c r="E12" s="71"/>
      <c r="F12" s="71"/>
      <c r="G12" s="71"/>
      <c r="H12" s="7"/>
      <c r="I12" s="72" t="s">
        <v>20</v>
      </c>
      <c r="J12" s="72"/>
      <c r="K12" s="72"/>
      <c r="L12" s="72"/>
      <c r="M12" s="72"/>
      <c r="N12" s="72"/>
      <c r="O12" s="72"/>
      <c r="P12" s="72"/>
      <c r="Q12" s="8"/>
      <c r="R12" s="8"/>
    </row>
    <row r="13" spans="1:18" ht="47.25" x14ac:dyDescent="0.2">
      <c r="A13" s="2"/>
      <c r="B13" s="3" t="s">
        <v>19</v>
      </c>
      <c r="C13" s="3" t="s">
        <v>27</v>
      </c>
      <c r="D13" s="3" t="s">
        <v>18</v>
      </c>
      <c r="E13" s="3" t="s">
        <v>38</v>
      </c>
      <c r="F13" s="3" t="s">
        <v>17</v>
      </c>
      <c r="G13" s="4" t="s">
        <v>16</v>
      </c>
      <c r="H13" s="9"/>
      <c r="I13" s="10" t="s">
        <v>15</v>
      </c>
      <c r="J13" s="10" t="s">
        <v>14</v>
      </c>
      <c r="K13" s="10" t="s">
        <v>13</v>
      </c>
      <c r="L13" s="10" t="s">
        <v>12</v>
      </c>
      <c r="M13" s="11" t="s">
        <v>11</v>
      </c>
      <c r="N13" s="10" t="s">
        <v>10</v>
      </c>
      <c r="O13" s="10" t="s">
        <v>9</v>
      </c>
      <c r="P13" s="11" t="s">
        <v>8</v>
      </c>
      <c r="Q13" s="12" t="s">
        <v>29</v>
      </c>
      <c r="R13" s="12" t="s">
        <v>36</v>
      </c>
    </row>
    <row r="14" spans="1:18" s="32" customFormat="1" ht="15" x14ac:dyDescent="0.2">
      <c r="A14" s="33">
        <v>1</v>
      </c>
      <c r="B14" s="33"/>
      <c r="C14" s="34"/>
      <c r="D14" s="35" t="s">
        <v>40</v>
      </c>
      <c r="E14" s="73">
        <v>42461</v>
      </c>
      <c r="F14" s="61">
        <v>43391</v>
      </c>
      <c r="G14" s="63">
        <v>862029</v>
      </c>
      <c r="H14" s="36"/>
      <c r="I14" s="37">
        <f t="shared" ref="I14:I23" si="0">E14</f>
        <v>42461</v>
      </c>
      <c r="J14" s="33" t="str">
        <f>IF((F14-I14)&gt;365,"LT","ST")</f>
        <v>LT</v>
      </c>
      <c r="K14" s="38">
        <f>IF(J14="LT",ROUND((F14-I14+1)/365,2),0)</f>
        <v>2.5499999999999998</v>
      </c>
      <c r="L14" s="36">
        <f>ROUND(1/(1+$F$9)^(K14),4)</f>
        <v>0.78420000000000001</v>
      </c>
      <c r="M14" s="39">
        <f t="shared" ref="M14:M23" si="1">IF(J14="LT",G14*L14,0)</f>
        <v>676003.14179999998</v>
      </c>
      <c r="N14" s="39">
        <f>IF(J14="LT",G14-M14,0)</f>
        <v>186025.85820000002</v>
      </c>
      <c r="O14" s="36">
        <f>IF(J14="LT",$F$8-I14+1,0)</f>
        <v>0</v>
      </c>
      <c r="P14" s="40">
        <f>IF(J14="LT",M14*$F$9*O14/365,0)</f>
        <v>0</v>
      </c>
      <c r="Q14" s="41">
        <f>N14-P14</f>
        <v>186025.85820000002</v>
      </c>
      <c r="R14" s="64">
        <f>G14-Q14</f>
        <v>676003.14179999998</v>
      </c>
    </row>
    <row r="15" spans="1:18" s="32" customFormat="1" ht="15" x14ac:dyDescent="0.2">
      <c r="A15" s="33">
        <v>2</v>
      </c>
      <c r="B15" s="33"/>
      <c r="C15" s="34"/>
      <c r="D15" s="35" t="s">
        <v>40</v>
      </c>
      <c r="E15" s="73">
        <v>42461</v>
      </c>
      <c r="F15" s="61">
        <v>43391</v>
      </c>
      <c r="G15" s="63">
        <v>100000</v>
      </c>
      <c r="H15" s="36"/>
      <c r="I15" s="37">
        <f t="shared" si="0"/>
        <v>42461</v>
      </c>
      <c r="J15" s="33" t="str">
        <f>IF((F15-I15)&gt;365,"LT","ST")</f>
        <v>LT</v>
      </c>
      <c r="K15" s="38">
        <f t="shared" ref="K15:K23" si="2">IF(J15="LT",ROUND((F15-I15+1)/365,2),0)</f>
        <v>2.5499999999999998</v>
      </c>
      <c r="L15" s="36">
        <f>ROUND(1/(1+$F$9)^(K15),4)</f>
        <v>0.78420000000000001</v>
      </c>
      <c r="M15" s="39">
        <f t="shared" si="1"/>
        <v>78420</v>
      </c>
      <c r="N15" s="39">
        <f>IF(J15="LT",G15-M15,0)</f>
        <v>21580</v>
      </c>
      <c r="O15" s="36">
        <f t="shared" ref="O15:O23" si="3">IF(J15="LT",$F$8-I15+1,0)</f>
        <v>0</v>
      </c>
      <c r="P15" s="40">
        <f t="shared" ref="P15:P23" si="4">IF(J15="LT",M15*$F$9*O15/365,0)</f>
        <v>0</v>
      </c>
      <c r="Q15" s="41">
        <f t="shared" ref="Q15" si="5">N15-P15</f>
        <v>21580</v>
      </c>
      <c r="R15" s="64">
        <f t="shared" ref="R15:R23" si="6">G15-Q15</f>
        <v>78420</v>
      </c>
    </row>
    <row r="16" spans="1:18" s="32" customFormat="1" ht="15" x14ac:dyDescent="0.2">
      <c r="A16" s="33">
        <v>3</v>
      </c>
      <c r="B16" s="33"/>
      <c r="C16" s="34"/>
      <c r="D16" s="35" t="s">
        <v>40</v>
      </c>
      <c r="E16" s="73">
        <v>42461</v>
      </c>
      <c r="F16" s="61">
        <v>43391</v>
      </c>
      <c r="G16" s="63">
        <v>4084500</v>
      </c>
      <c r="H16" s="36"/>
      <c r="I16" s="37">
        <f t="shared" si="0"/>
        <v>42461</v>
      </c>
      <c r="J16" s="33" t="str">
        <f t="shared" ref="J16:J23" si="7">IF((F16-I16)&gt;365,"LT","ST")</f>
        <v>LT</v>
      </c>
      <c r="K16" s="38">
        <f t="shared" si="2"/>
        <v>2.5499999999999998</v>
      </c>
      <c r="L16" s="36">
        <f t="shared" ref="L16:L23" si="8">ROUND(1/(1+$F$9)^(K16),4)</f>
        <v>0.78420000000000001</v>
      </c>
      <c r="M16" s="39">
        <f t="shared" si="1"/>
        <v>3203064.9</v>
      </c>
      <c r="N16" s="39">
        <f t="shared" ref="N16:N23" si="9">IF(J16="LT",G16-M16,0)</f>
        <v>881435.10000000009</v>
      </c>
      <c r="O16" s="36">
        <f t="shared" si="3"/>
        <v>0</v>
      </c>
      <c r="P16" s="40">
        <f t="shared" si="4"/>
        <v>0</v>
      </c>
      <c r="Q16" s="41">
        <f>N16-P16</f>
        <v>881435.10000000009</v>
      </c>
      <c r="R16" s="64">
        <f t="shared" si="6"/>
        <v>3203064.9</v>
      </c>
    </row>
    <row r="17" spans="1:18" s="32" customFormat="1" ht="15" x14ac:dyDescent="0.2">
      <c r="A17" s="33">
        <v>4</v>
      </c>
      <c r="B17" s="33"/>
      <c r="C17" s="34"/>
      <c r="D17" s="35" t="s">
        <v>40</v>
      </c>
      <c r="E17" s="73">
        <v>42461</v>
      </c>
      <c r="F17" s="61">
        <v>42825</v>
      </c>
      <c r="G17" s="63">
        <v>100000</v>
      </c>
      <c r="H17" s="36"/>
      <c r="I17" s="37">
        <f t="shared" si="0"/>
        <v>42461</v>
      </c>
      <c r="J17" s="33" t="str">
        <f t="shared" si="7"/>
        <v>ST</v>
      </c>
      <c r="K17" s="38">
        <f t="shared" si="2"/>
        <v>0</v>
      </c>
      <c r="L17" s="36">
        <f t="shared" si="8"/>
        <v>1</v>
      </c>
      <c r="M17" s="39">
        <f t="shared" si="1"/>
        <v>0</v>
      </c>
      <c r="N17" s="39">
        <f t="shared" si="9"/>
        <v>0</v>
      </c>
      <c r="O17" s="36">
        <f t="shared" si="3"/>
        <v>0</v>
      </c>
      <c r="P17" s="40">
        <f t="shared" si="4"/>
        <v>0</v>
      </c>
      <c r="Q17" s="41">
        <f>N17-P17</f>
        <v>0</v>
      </c>
      <c r="R17" s="64">
        <f t="shared" si="6"/>
        <v>100000</v>
      </c>
    </row>
    <row r="18" spans="1:18" s="32" customFormat="1" ht="15" x14ac:dyDescent="0.2">
      <c r="A18" s="33">
        <v>5</v>
      </c>
      <c r="B18" s="33"/>
      <c r="C18" s="34"/>
      <c r="D18" s="35" t="s">
        <v>40</v>
      </c>
      <c r="E18" s="73">
        <v>42461</v>
      </c>
      <c r="F18" s="61">
        <v>42825</v>
      </c>
      <c r="G18" s="63">
        <v>790340</v>
      </c>
      <c r="H18" s="36"/>
      <c r="I18" s="37">
        <f t="shared" si="0"/>
        <v>42461</v>
      </c>
      <c r="J18" s="33" t="str">
        <f t="shared" si="7"/>
        <v>ST</v>
      </c>
      <c r="K18" s="38">
        <f t="shared" si="2"/>
        <v>0</v>
      </c>
      <c r="L18" s="36">
        <f t="shared" si="8"/>
        <v>1</v>
      </c>
      <c r="M18" s="39">
        <f t="shared" si="1"/>
        <v>0</v>
      </c>
      <c r="N18" s="39">
        <f t="shared" si="9"/>
        <v>0</v>
      </c>
      <c r="O18" s="36">
        <f t="shared" si="3"/>
        <v>0</v>
      </c>
      <c r="P18" s="40">
        <f>IF(J18="LT",M18*$F$9*O18/365,0)</f>
        <v>0</v>
      </c>
      <c r="Q18" s="41">
        <f>N18-P18</f>
        <v>0</v>
      </c>
      <c r="R18" s="64">
        <f t="shared" si="6"/>
        <v>790340</v>
      </c>
    </row>
    <row r="19" spans="1:18" s="32" customFormat="1" ht="15" x14ac:dyDescent="0.2">
      <c r="A19" s="33">
        <v>6</v>
      </c>
      <c r="B19" s="33"/>
      <c r="C19" s="34"/>
      <c r="D19" s="35" t="s">
        <v>40</v>
      </c>
      <c r="E19" s="73">
        <v>42461</v>
      </c>
      <c r="F19" s="61">
        <v>42825</v>
      </c>
      <c r="G19" s="63">
        <v>34350</v>
      </c>
      <c r="H19" s="36"/>
      <c r="I19" s="37">
        <f t="shared" si="0"/>
        <v>42461</v>
      </c>
      <c r="J19" s="33" t="str">
        <f t="shared" si="7"/>
        <v>ST</v>
      </c>
      <c r="K19" s="38">
        <f t="shared" si="2"/>
        <v>0</v>
      </c>
      <c r="L19" s="36">
        <f t="shared" si="8"/>
        <v>1</v>
      </c>
      <c r="M19" s="39">
        <f t="shared" si="1"/>
        <v>0</v>
      </c>
      <c r="N19" s="39">
        <f t="shared" si="9"/>
        <v>0</v>
      </c>
      <c r="O19" s="36">
        <f t="shared" si="3"/>
        <v>0</v>
      </c>
      <c r="P19" s="40">
        <f t="shared" si="4"/>
        <v>0</v>
      </c>
      <c r="Q19" s="41">
        <f t="shared" ref="Q19:Q23" si="10">N19-P19</f>
        <v>0</v>
      </c>
      <c r="R19" s="64">
        <f t="shared" si="6"/>
        <v>34350</v>
      </c>
    </row>
    <row r="20" spans="1:18" s="32" customFormat="1" ht="15" x14ac:dyDescent="0.2">
      <c r="A20" s="33">
        <v>7</v>
      </c>
      <c r="B20" s="33"/>
      <c r="C20" s="34"/>
      <c r="D20" s="35" t="s">
        <v>40</v>
      </c>
      <c r="E20" s="73">
        <v>42461</v>
      </c>
      <c r="F20" s="61">
        <v>42825</v>
      </c>
      <c r="G20" s="63">
        <v>60000</v>
      </c>
      <c r="H20" s="36"/>
      <c r="I20" s="37">
        <f t="shared" si="0"/>
        <v>42461</v>
      </c>
      <c r="J20" s="33" t="str">
        <f t="shared" si="7"/>
        <v>ST</v>
      </c>
      <c r="K20" s="38">
        <f t="shared" si="2"/>
        <v>0</v>
      </c>
      <c r="L20" s="36">
        <f t="shared" si="8"/>
        <v>1</v>
      </c>
      <c r="M20" s="39">
        <f t="shared" si="1"/>
        <v>0</v>
      </c>
      <c r="N20" s="39">
        <f t="shared" si="9"/>
        <v>0</v>
      </c>
      <c r="O20" s="36">
        <f t="shared" si="3"/>
        <v>0</v>
      </c>
      <c r="P20" s="40">
        <f t="shared" si="4"/>
        <v>0</v>
      </c>
      <c r="Q20" s="41">
        <f t="shared" si="10"/>
        <v>0</v>
      </c>
      <c r="R20" s="64">
        <f t="shared" si="6"/>
        <v>60000</v>
      </c>
    </row>
    <row r="21" spans="1:18" s="32" customFormat="1" ht="15" x14ac:dyDescent="0.2">
      <c r="A21" s="33">
        <v>8</v>
      </c>
      <c r="B21" s="33"/>
      <c r="C21" s="34"/>
      <c r="D21" s="35" t="s">
        <v>40</v>
      </c>
      <c r="E21" s="73">
        <v>42461</v>
      </c>
      <c r="F21" s="61">
        <v>42825</v>
      </c>
      <c r="G21" s="63">
        <v>35000</v>
      </c>
      <c r="H21" s="36"/>
      <c r="I21" s="37">
        <f t="shared" si="0"/>
        <v>42461</v>
      </c>
      <c r="J21" s="33" t="str">
        <f t="shared" si="7"/>
        <v>ST</v>
      </c>
      <c r="K21" s="38">
        <f t="shared" si="2"/>
        <v>0</v>
      </c>
      <c r="L21" s="36">
        <f t="shared" si="8"/>
        <v>1</v>
      </c>
      <c r="M21" s="39">
        <f t="shared" si="1"/>
        <v>0</v>
      </c>
      <c r="N21" s="39">
        <f t="shared" si="9"/>
        <v>0</v>
      </c>
      <c r="O21" s="36">
        <f t="shared" si="3"/>
        <v>0</v>
      </c>
      <c r="P21" s="40">
        <f t="shared" si="4"/>
        <v>0</v>
      </c>
      <c r="Q21" s="41">
        <f t="shared" si="10"/>
        <v>0</v>
      </c>
      <c r="R21" s="64">
        <f t="shared" si="6"/>
        <v>35000</v>
      </c>
    </row>
    <row r="22" spans="1:18" s="32" customFormat="1" ht="15" x14ac:dyDescent="0.2">
      <c r="A22" s="33">
        <v>9</v>
      </c>
      <c r="B22" s="33"/>
      <c r="C22" s="34"/>
      <c r="D22" s="35" t="s">
        <v>40</v>
      </c>
      <c r="E22" s="73">
        <v>42461</v>
      </c>
      <c r="F22" s="61">
        <v>42843</v>
      </c>
      <c r="G22" s="63">
        <v>40000</v>
      </c>
      <c r="H22" s="36"/>
      <c r="I22" s="37">
        <f t="shared" si="0"/>
        <v>42461</v>
      </c>
      <c r="J22" s="33" t="str">
        <f t="shared" si="7"/>
        <v>LT</v>
      </c>
      <c r="K22" s="38">
        <f t="shared" si="2"/>
        <v>1.05</v>
      </c>
      <c r="L22" s="36">
        <f t="shared" si="8"/>
        <v>0.90480000000000005</v>
      </c>
      <c r="M22" s="39">
        <f t="shared" si="1"/>
        <v>36192</v>
      </c>
      <c r="N22" s="39">
        <f t="shared" si="9"/>
        <v>3808</v>
      </c>
      <c r="O22" s="36">
        <f t="shared" si="3"/>
        <v>0</v>
      </c>
      <c r="P22" s="40">
        <f t="shared" si="4"/>
        <v>0</v>
      </c>
      <c r="Q22" s="41">
        <f t="shared" si="10"/>
        <v>3808</v>
      </c>
      <c r="R22" s="64">
        <f t="shared" si="6"/>
        <v>36192</v>
      </c>
    </row>
    <row r="23" spans="1:18" s="32" customFormat="1" ht="15" x14ac:dyDescent="0.2">
      <c r="A23" s="33">
        <v>10</v>
      </c>
      <c r="B23" s="33"/>
      <c r="C23" s="34"/>
      <c r="D23" s="35" t="s">
        <v>40</v>
      </c>
      <c r="E23" s="73">
        <v>42461</v>
      </c>
      <c r="F23" s="61">
        <v>43391</v>
      </c>
      <c r="G23" s="63">
        <v>308970</v>
      </c>
      <c r="H23" s="36"/>
      <c r="I23" s="37">
        <f t="shared" si="0"/>
        <v>42461</v>
      </c>
      <c r="J23" s="33" t="str">
        <f t="shared" si="7"/>
        <v>LT</v>
      </c>
      <c r="K23" s="38">
        <f t="shared" si="2"/>
        <v>2.5499999999999998</v>
      </c>
      <c r="L23" s="36">
        <f t="shared" si="8"/>
        <v>0.78420000000000001</v>
      </c>
      <c r="M23" s="39">
        <f t="shared" si="1"/>
        <v>242294.274</v>
      </c>
      <c r="N23" s="39">
        <f t="shared" si="9"/>
        <v>66675.725999999995</v>
      </c>
      <c r="O23" s="36">
        <f t="shared" si="3"/>
        <v>0</v>
      </c>
      <c r="P23" s="40">
        <f t="shared" si="4"/>
        <v>0</v>
      </c>
      <c r="Q23" s="41">
        <f t="shared" si="10"/>
        <v>66675.725999999995</v>
      </c>
      <c r="R23" s="64">
        <f t="shared" si="6"/>
        <v>242294.274</v>
      </c>
    </row>
    <row r="24" spans="1:18" s="32" customFormat="1" ht="15" x14ac:dyDescent="0.2">
      <c r="A24" s="36"/>
      <c r="B24" s="36"/>
      <c r="C24" s="36"/>
      <c r="D24" s="33"/>
      <c r="E24" s="52" t="s">
        <v>7</v>
      </c>
      <c r="F24" s="33"/>
      <c r="G24" s="60">
        <f>SUMIF(J14:J23,"LT",G14:G23)</f>
        <v>5395499</v>
      </c>
      <c r="H24" s="36"/>
      <c r="I24" s="36"/>
      <c r="J24" s="36"/>
      <c r="K24" s="36"/>
      <c r="L24" s="36"/>
      <c r="M24" s="42">
        <f>SUMIF(J14:J23,"LT",M14:M23)</f>
        <v>4235974.3158</v>
      </c>
      <c r="N24" s="43">
        <f>SUMIF(J14:J23,"LT",N14:N23)</f>
        <v>1159524.6842000003</v>
      </c>
      <c r="O24" s="36"/>
      <c r="P24" s="43">
        <f>SUMIF(J14:J23,"LT",P14:P23)</f>
        <v>0</v>
      </c>
      <c r="Q24" s="44">
        <f>SUMIF(J14:J23,"LT",Q14:Q23)</f>
        <v>1159524.6842000003</v>
      </c>
      <c r="R24" s="44"/>
    </row>
    <row r="25" spans="1:18" s="32" customFormat="1" ht="15" x14ac:dyDescent="0.2">
      <c r="D25" s="20"/>
      <c r="E25" s="53" t="s">
        <v>6</v>
      </c>
      <c r="F25" s="20"/>
      <c r="G25" s="46">
        <f>SUM(G14:G23)</f>
        <v>6415189</v>
      </c>
      <c r="M25" s="46">
        <f>SUM(M14:M23)</f>
        <v>4235974.3158</v>
      </c>
      <c r="N25" s="46">
        <f>SUM(N14:N23)</f>
        <v>1159524.6842000003</v>
      </c>
    </row>
    <row r="26" spans="1:18" s="32" customFormat="1" ht="15" x14ac:dyDescent="0.2">
      <c r="D26" s="20"/>
      <c r="E26" s="20"/>
      <c r="F26" s="20"/>
      <c r="G26" s="47"/>
    </row>
    <row r="27" spans="1:18" s="32" customFormat="1" ht="15" x14ac:dyDescent="0.2">
      <c r="A27" s="45" t="s">
        <v>5</v>
      </c>
      <c r="B27" s="45"/>
      <c r="C27" s="45"/>
      <c r="D27" s="53"/>
      <c r="E27" s="20"/>
      <c r="F27" s="20"/>
      <c r="G27" s="47"/>
    </row>
    <row r="28" spans="1:18" s="32" customFormat="1" ht="15" x14ac:dyDescent="0.2">
      <c r="A28" s="45" t="s">
        <v>4</v>
      </c>
      <c r="D28" s="20"/>
      <c r="E28" s="20"/>
      <c r="F28" s="20"/>
      <c r="Q28" s="32" t="s">
        <v>30</v>
      </c>
      <c r="R28" s="47" t="e">
        <f>SUMIF(#REF!,Q28,$Q$14:$Q$23)</f>
        <v>#REF!</v>
      </c>
    </row>
    <row r="29" spans="1:18" x14ac:dyDescent="0.2">
      <c r="A29" s="13"/>
      <c r="B29" s="14" t="s">
        <v>28</v>
      </c>
      <c r="C29" s="14"/>
      <c r="D29" s="55"/>
      <c r="E29" s="56"/>
      <c r="F29" s="56"/>
      <c r="G29" s="15"/>
      <c r="H29" s="15"/>
      <c r="I29" s="15"/>
      <c r="J29" s="15"/>
      <c r="K29" s="15"/>
      <c r="L29" s="15"/>
      <c r="Q29" s="32" t="s">
        <v>31</v>
      </c>
      <c r="R29" s="47" t="e">
        <f>SUMIF(#REF!,Q29,$Q$14:$Q$23)</f>
        <v>#REF!</v>
      </c>
    </row>
    <row r="30" spans="1:18" x14ac:dyDescent="0.2">
      <c r="A30" s="16"/>
      <c r="B30" s="13" t="s">
        <v>3</v>
      </c>
      <c r="C30" s="13"/>
      <c r="D30" s="55" t="s">
        <v>39</v>
      </c>
      <c r="E30" s="57"/>
      <c r="F30" s="57"/>
      <c r="G30" s="17"/>
      <c r="H30" s="18"/>
      <c r="I30" s="19"/>
      <c r="J30" s="15"/>
      <c r="K30" s="13"/>
      <c r="L30" s="13"/>
      <c r="R30" s="65" t="e">
        <f>SUM(R28:R29)</f>
        <v>#REF!</v>
      </c>
    </row>
    <row r="31" spans="1:18" x14ac:dyDescent="0.2">
      <c r="A31" s="20">
        <v>1</v>
      </c>
      <c r="B31" s="21" t="s">
        <v>1</v>
      </c>
      <c r="C31" s="22"/>
      <c r="D31" s="58" t="s">
        <v>33</v>
      </c>
      <c r="E31" s="66" t="s">
        <v>32</v>
      </c>
      <c r="F31" s="58"/>
      <c r="G31" s="22"/>
      <c r="H31" s="22"/>
      <c r="I31" s="22"/>
      <c r="J31" s="22" t="s">
        <v>2</v>
      </c>
      <c r="K31" s="23">
        <f>N24</f>
        <v>1159524.6842000003</v>
      </c>
      <c r="L31" s="24"/>
      <c r="O31" s="25"/>
    </row>
    <row r="32" spans="1:18" x14ac:dyDescent="0.2">
      <c r="A32" s="20"/>
      <c r="B32" s="26" t="s">
        <v>1</v>
      </c>
      <c r="C32" s="15"/>
      <c r="D32" s="58" t="s">
        <v>33</v>
      </c>
      <c r="E32" s="67" t="s">
        <v>35</v>
      </c>
      <c r="F32" s="56"/>
      <c r="G32" s="15"/>
      <c r="H32" s="15"/>
      <c r="I32" s="15"/>
      <c r="J32" s="15" t="s">
        <v>0</v>
      </c>
      <c r="K32" s="27"/>
      <c r="L32" s="28">
        <f>K31</f>
        <v>1159524.6842000003</v>
      </c>
      <c r="O32" s="25"/>
    </row>
    <row r="33" spans="1:12" x14ac:dyDescent="0.2">
      <c r="A33" s="20"/>
      <c r="B33" s="29"/>
      <c r="C33" s="30"/>
      <c r="D33" s="59"/>
      <c r="E33" s="68" t="s">
        <v>34</v>
      </c>
      <c r="F33" s="68"/>
      <c r="G33" s="68"/>
      <c r="H33" s="68"/>
      <c r="I33" s="68"/>
      <c r="J33" s="68"/>
      <c r="K33" s="68"/>
      <c r="L33" s="69"/>
    </row>
    <row r="34" spans="1:12" x14ac:dyDescent="0.2">
      <c r="A34" s="20"/>
      <c r="B34" s="13"/>
      <c r="C34" s="13"/>
      <c r="D34" s="54"/>
      <c r="E34" s="57"/>
      <c r="F34" s="54"/>
      <c r="G34" s="13"/>
      <c r="H34" s="13"/>
      <c r="I34" s="13"/>
      <c r="J34" s="13"/>
      <c r="K34" s="31"/>
      <c r="L34" s="31"/>
    </row>
  </sheetData>
  <autoFilter ref="A13:R98"/>
  <mergeCells count="6">
    <mergeCell ref="E33:L33"/>
    <mergeCell ref="A7:E7"/>
    <mergeCell ref="A8:E8"/>
    <mergeCell ref="A9:E9"/>
    <mergeCell ref="B12:G12"/>
    <mergeCell ref="I12:P12"/>
  </mergeCells>
  <pageMargins left="0.7" right="0.7" top="0.75" bottom="0.75" header="0.3" footer="0.3"/>
  <pageSetup paperSize="9" orientation="portrait" horizontalDpi="4294967292" verticalDpi="4294967292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Format</vt:lpstr>
    </vt:vector>
  </TitlesOfParts>
  <Company>hm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 hqm</dc:creator>
  <cp:lastModifiedBy>Ankit Kumar [GGN]</cp:lastModifiedBy>
  <cp:lastPrinted>2017-05-29T12:06:24Z</cp:lastPrinted>
  <dcterms:created xsi:type="dcterms:W3CDTF">2017-05-27T07:48:00Z</dcterms:created>
  <dcterms:modified xsi:type="dcterms:W3CDTF">2017-07-06T13:06:09Z</dcterms:modified>
</cp:coreProperties>
</file>